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6\vyberovky\Konzultacky_III\"/>
    </mc:Choice>
  </mc:AlternateContent>
  <xr:revisionPtr revIDLastSave="0" documentId="13_ncr:1_{62B6E902-5F07-418C-A60B-874C896D4DA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avba" sheetId="1" r:id="rId1"/>
    <sheet name="VzorPolozky" sheetId="10" state="hidden" r:id="rId2"/>
    <sheet name="2 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'2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'2 1 Pol'!$A$1:$Y$80</definedName>
    <definedName name="_xlnm.Print_Area" localSheetId="0">Stavba!$A$1:$J$65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H40" i="1" s="1"/>
  <c r="I40" i="1" s="1"/>
  <c r="G39" i="1"/>
  <c r="F39" i="1"/>
  <c r="G70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2" i="12"/>
  <c r="G11" i="12" s="1"/>
  <c r="I12" i="12"/>
  <c r="I11" i="12" s="1"/>
  <c r="K12" i="12"/>
  <c r="K11" i="12" s="1"/>
  <c r="M12" i="12"/>
  <c r="M11" i="12" s="1"/>
  <c r="O12" i="12"/>
  <c r="O11" i="12" s="1"/>
  <c r="Q12" i="12"/>
  <c r="Q11" i="12" s="1"/>
  <c r="V12" i="12"/>
  <c r="V11" i="12" s="1"/>
  <c r="G13" i="12"/>
  <c r="I13" i="12"/>
  <c r="K13" i="12"/>
  <c r="M13" i="12"/>
  <c r="O13" i="12"/>
  <c r="Q13" i="12"/>
  <c r="V13" i="12"/>
  <c r="G15" i="12"/>
  <c r="G14" i="12" s="1"/>
  <c r="I15" i="12"/>
  <c r="I14" i="12" s="1"/>
  <c r="K15" i="12"/>
  <c r="K14" i="12" s="1"/>
  <c r="M15" i="12"/>
  <c r="M14" i="12" s="1"/>
  <c r="O15" i="12"/>
  <c r="O14" i="12" s="1"/>
  <c r="Q15" i="12"/>
  <c r="Q14" i="12" s="1"/>
  <c r="V15" i="12"/>
  <c r="V14" i="12" s="1"/>
  <c r="G16" i="12"/>
  <c r="I16" i="12"/>
  <c r="K16" i="12"/>
  <c r="M16" i="12"/>
  <c r="O16" i="12"/>
  <c r="Q16" i="12"/>
  <c r="V16" i="12"/>
  <c r="G18" i="12"/>
  <c r="G17" i="12" s="1"/>
  <c r="I18" i="12"/>
  <c r="I17" i="12" s="1"/>
  <c r="K18" i="12"/>
  <c r="K17" i="12" s="1"/>
  <c r="M18" i="12"/>
  <c r="M17" i="12" s="1"/>
  <c r="O18" i="12"/>
  <c r="O17" i="12" s="1"/>
  <c r="Q18" i="12"/>
  <c r="Q17" i="12" s="1"/>
  <c r="V18" i="12"/>
  <c r="V17" i="12" s="1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2" i="12"/>
  <c r="G21" i="12" s="1"/>
  <c r="I22" i="12"/>
  <c r="I21" i="12" s="1"/>
  <c r="K22" i="12"/>
  <c r="K21" i="12" s="1"/>
  <c r="M22" i="12"/>
  <c r="M21" i="12" s="1"/>
  <c r="O22" i="12"/>
  <c r="O21" i="12" s="1"/>
  <c r="Q22" i="12"/>
  <c r="Q21" i="12" s="1"/>
  <c r="V22" i="12"/>
  <c r="V21" i="12" s="1"/>
  <c r="G23" i="12"/>
  <c r="I23" i="12"/>
  <c r="K23" i="12"/>
  <c r="M23" i="12"/>
  <c r="O23" i="12"/>
  <c r="Q23" i="12"/>
  <c r="V23" i="12"/>
  <c r="G25" i="12"/>
  <c r="G24" i="12" s="1"/>
  <c r="I25" i="12"/>
  <c r="I24" i="12" s="1"/>
  <c r="K25" i="12"/>
  <c r="K24" i="12" s="1"/>
  <c r="M25" i="12"/>
  <c r="M24" i="12" s="1"/>
  <c r="O25" i="12"/>
  <c r="O24" i="12" s="1"/>
  <c r="Q25" i="12"/>
  <c r="Q24" i="12" s="1"/>
  <c r="V25" i="12"/>
  <c r="V24" i="12" s="1"/>
  <c r="G27" i="12"/>
  <c r="G26" i="12" s="1"/>
  <c r="I27" i="12"/>
  <c r="I26" i="12" s="1"/>
  <c r="K27" i="12"/>
  <c r="K26" i="12" s="1"/>
  <c r="M27" i="12"/>
  <c r="M26" i="12" s="1"/>
  <c r="O27" i="12"/>
  <c r="O26" i="12" s="1"/>
  <c r="Q27" i="12"/>
  <c r="Q26" i="12" s="1"/>
  <c r="V27" i="12"/>
  <c r="V26" i="12" s="1"/>
  <c r="G29" i="12"/>
  <c r="G28" i="12" s="1"/>
  <c r="I29" i="12"/>
  <c r="I28" i="12" s="1"/>
  <c r="K29" i="12"/>
  <c r="K28" i="12" s="1"/>
  <c r="M29" i="12"/>
  <c r="M28" i="12" s="1"/>
  <c r="O29" i="12"/>
  <c r="O28" i="12" s="1"/>
  <c r="Q29" i="12"/>
  <c r="Q28" i="12" s="1"/>
  <c r="V29" i="12"/>
  <c r="V28" i="12" s="1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G36" i="12"/>
  <c r="G35" i="12" s="1"/>
  <c r="I36" i="12"/>
  <c r="I35" i="12" s="1"/>
  <c r="K36" i="12"/>
  <c r="K35" i="12" s="1"/>
  <c r="M36" i="12"/>
  <c r="M35" i="12" s="1"/>
  <c r="O36" i="12"/>
  <c r="O35" i="12" s="1"/>
  <c r="Q36" i="12"/>
  <c r="Q35" i="12" s="1"/>
  <c r="V36" i="12"/>
  <c r="V35" i="12" s="1"/>
  <c r="G38" i="12"/>
  <c r="G37" i="12" s="1"/>
  <c r="I38" i="12"/>
  <c r="I37" i="12" s="1"/>
  <c r="K38" i="12"/>
  <c r="K37" i="12" s="1"/>
  <c r="M38" i="12"/>
  <c r="M37" i="12" s="1"/>
  <c r="O38" i="12"/>
  <c r="O37" i="12" s="1"/>
  <c r="Q38" i="12"/>
  <c r="Q37" i="12" s="1"/>
  <c r="V38" i="12"/>
  <c r="V37" i="12" s="1"/>
  <c r="G40" i="12"/>
  <c r="G39" i="12" s="1"/>
  <c r="I40" i="12"/>
  <c r="I39" i="12" s="1"/>
  <c r="K40" i="12"/>
  <c r="K39" i="12" s="1"/>
  <c r="M40" i="12"/>
  <c r="M39" i="12" s="1"/>
  <c r="O40" i="12"/>
  <c r="O39" i="12" s="1"/>
  <c r="Q40" i="12"/>
  <c r="Q39" i="12" s="1"/>
  <c r="V40" i="12"/>
  <c r="V39" i="12" s="1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3" i="12"/>
  <c r="I43" i="12"/>
  <c r="K43" i="12"/>
  <c r="M43" i="12"/>
  <c r="O43" i="12"/>
  <c r="Q43" i="12"/>
  <c r="V43" i="12"/>
  <c r="G45" i="12"/>
  <c r="G44" i="12" s="1"/>
  <c r="I45" i="12"/>
  <c r="I44" i="12" s="1"/>
  <c r="K45" i="12"/>
  <c r="K44" i="12" s="1"/>
  <c r="M45" i="12"/>
  <c r="M44" i="12" s="1"/>
  <c r="O45" i="12"/>
  <c r="O44" i="12" s="1"/>
  <c r="Q45" i="12"/>
  <c r="Q44" i="12" s="1"/>
  <c r="V45" i="12"/>
  <c r="V44" i="12" s="1"/>
  <c r="G46" i="12"/>
  <c r="I46" i="12"/>
  <c r="K46" i="12"/>
  <c r="M46" i="12"/>
  <c r="O46" i="12"/>
  <c r="Q46" i="12"/>
  <c r="V46" i="12"/>
  <c r="G47" i="12"/>
  <c r="I47" i="12"/>
  <c r="K47" i="12"/>
  <c r="M47" i="12"/>
  <c r="O47" i="12"/>
  <c r="Q47" i="12"/>
  <c r="V47" i="12"/>
  <c r="G48" i="12"/>
  <c r="I48" i="12"/>
  <c r="K48" i="12"/>
  <c r="M48" i="12"/>
  <c r="O48" i="12"/>
  <c r="Q48" i="12"/>
  <c r="V48" i="12"/>
  <c r="G50" i="12"/>
  <c r="G49" i="12" s="1"/>
  <c r="I50" i="12"/>
  <c r="I49" i="12" s="1"/>
  <c r="K50" i="12"/>
  <c r="K49" i="12" s="1"/>
  <c r="M50" i="12"/>
  <c r="M49" i="12" s="1"/>
  <c r="O50" i="12"/>
  <c r="O49" i="12" s="1"/>
  <c r="Q50" i="12"/>
  <c r="Q49" i="12" s="1"/>
  <c r="V50" i="12"/>
  <c r="V49" i="12" s="1"/>
  <c r="G51" i="12"/>
  <c r="I51" i="12"/>
  <c r="K51" i="12"/>
  <c r="M51" i="12"/>
  <c r="O51" i="12"/>
  <c r="Q51" i="12"/>
  <c r="V51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5" i="12"/>
  <c r="G54" i="12" s="1"/>
  <c r="I55" i="12"/>
  <c r="I54" i="12" s="1"/>
  <c r="K55" i="12"/>
  <c r="K54" i="12" s="1"/>
  <c r="M55" i="12"/>
  <c r="M54" i="12" s="1"/>
  <c r="O55" i="12"/>
  <c r="O54" i="12" s="1"/>
  <c r="Q55" i="12"/>
  <c r="Q54" i="12" s="1"/>
  <c r="V55" i="12"/>
  <c r="V54" i="12" s="1"/>
  <c r="G56" i="12"/>
  <c r="I56" i="12"/>
  <c r="K56" i="12"/>
  <c r="M56" i="12"/>
  <c r="O56" i="12"/>
  <c r="Q56" i="12"/>
  <c r="V56" i="12"/>
  <c r="G58" i="12"/>
  <c r="G57" i="12" s="1"/>
  <c r="I58" i="12"/>
  <c r="I57" i="12" s="1"/>
  <c r="K58" i="12"/>
  <c r="K57" i="12" s="1"/>
  <c r="M58" i="12"/>
  <c r="M57" i="12" s="1"/>
  <c r="O58" i="12"/>
  <c r="O57" i="12" s="1"/>
  <c r="Q58" i="12"/>
  <c r="Q57" i="12" s="1"/>
  <c r="V58" i="12"/>
  <c r="V57" i="12" s="1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2" i="12"/>
  <c r="G61" i="12" s="1"/>
  <c r="I62" i="12"/>
  <c r="I61" i="12" s="1"/>
  <c r="K62" i="12"/>
  <c r="K61" i="12" s="1"/>
  <c r="M62" i="12"/>
  <c r="M61" i="12" s="1"/>
  <c r="O62" i="12"/>
  <c r="O61" i="12" s="1"/>
  <c r="Q62" i="12"/>
  <c r="Q61" i="12" s="1"/>
  <c r="V62" i="12"/>
  <c r="V61" i="12" s="1"/>
  <c r="G63" i="12"/>
  <c r="I63" i="12"/>
  <c r="K63" i="12"/>
  <c r="M63" i="12"/>
  <c r="O63" i="12"/>
  <c r="Q63" i="12"/>
  <c r="V63" i="12"/>
  <c r="G64" i="12"/>
  <c r="I64" i="12"/>
  <c r="K64" i="12"/>
  <c r="M64" i="12"/>
  <c r="O64" i="12"/>
  <c r="Q64" i="12"/>
  <c r="V64" i="12"/>
  <c r="G65" i="12"/>
  <c r="I65" i="12"/>
  <c r="K65" i="12"/>
  <c r="M65" i="12"/>
  <c r="O65" i="12"/>
  <c r="Q65" i="12"/>
  <c r="V65" i="12"/>
  <c r="G66" i="12"/>
  <c r="I66" i="12"/>
  <c r="K66" i="12"/>
  <c r="M66" i="12"/>
  <c r="O66" i="12"/>
  <c r="Q66" i="12"/>
  <c r="V66" i="12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AE70" i="12"/>
  <c r="AF70" i="12"/>
  <c r="I20" i="1"/>
  <c r="I19" i="1"/>
  <c r="I18" i="1"/>
  <c r="I16" i="1"/>
  <c r="F42" i="1"/>
  <c r="G42" i="1"/>
  <c r="G25" i="1" s="1"/>
  <c r="A25" i="1" s="1"/>
  <c r="H41" i="1"/>
  <c r="I41" i="1" s="1"/>
  <c r="H39" i="1"/>
  <c r="J28" i="1"/>
  <c r="J26" i="1"/>
  <c r="G38" i="1"/>
  <c r="F38" i="1"/>
  <c r="J23" i="1"/>
  <c r="J24" i="1"/>
  <c r="J25" i="1"/>
  <c r="J27" i="1"/>
  <c r="E24" i="1"/>
  <c r="E26" i="1"/>
  <c r="I17" i="1" l="1"/>
  <c r="I21" i="1" s="1"/>
  <c r="I65" i="1"/>
  <c r="A26" i="1"/>
  <c r="G26" i="1"/>
  <c r="G28" i="1"/>
  <c r="G23" i="1"/>
  <c r="I39" i="1"/>
  <c r="I42" i="1" s="1"/>
  <c r="H42" i="1"/>
  <c r="J62" i="1" l="1"/>
  <c r="J64" i="1"/>
  <c r="J63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A23" i="1"/>
  <c r="J40" i="1"/>
  <c r="J39" i="1"/>
  <c r="J42" i="1" s="1"/>
  <c r="J41" i="1"/>
  <c r="J65" i="1" l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Kupčík</author>
  </authors>
  <commentList>
    <comment ref="S6" authorId="0" shapeId="0" xr:uid="{3A50F5B5-8E16-420F-9E00-23FE7585F69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54F1D0F-E705-494D-92F7-86FF3EF4C9E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<sst xmlns="http://schemas.openxmlformats.org/spreadsheetml/2006/main" count="596" uniqueCount="235">
  <si>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</si>
  <si>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</si>
  <si>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</si>
  <si>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</si>
  <si>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</si>
  <si>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</si>
  <si>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</si>
  <si>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</si>
  <si>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</si>
  <si>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</si>
  <si>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</si>
  <si>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</si>
  <si>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</si>
  <si>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</si>
  <si>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</si>
  <si>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</si>
  <si>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</si>
  <si>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</si>
  <si>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</si>
  <si>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</si>
  <si>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</si>
  <si>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</si>
  <si>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</si>
  <si>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</si>
  <si>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</si>
  <si>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</si>
  <si>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</si>
  <si>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</si>
  <si>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</si>
  <si>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</si>
  <si>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</si>
  <si>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</si>
  <si>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</si>
  <si>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</si>
  <si>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</si>
  <si>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</si>
  <si>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</si>
  <si>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</si>
  <si>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</si>
  <si>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</si>
  <si>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</si>
  <si>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</si>
  <si>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Provedení hovorové místnosti II.NP</t>
  </si>
  <si>
    <t>2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</si>
  <si>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</si>
  <si>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</si>
  <si>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</si>
  <si>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</si>
  <si>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</si>
  <si>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</si>
  <si>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</si>
  <si>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</si>
  <si>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</si>
  <si>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</si>
  <si>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</si>
  <si>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</t>
  </si>
  <si>
    <t>Úpravy povrchu, podlahy</t>
  </si>
  <si>
    <t>61</t>
  </si>
  <si>
    <t>Úpravy povrchů vnitřní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</si>
  <si>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</si>
  <si>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</si>
  <si>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</si>
  <si>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</si>
  <si>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</si>
  <si>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</si>
  <si>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</si>
  <si>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</si>
  <si>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</si>
  <si>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</si>
  <si>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735</t>
  </si>
  <si>
    <t>Otopná tělesa</t>
  </si>
  <si>
    <t>767</t>
  </si>
  <si>
    <t>Konstrukce zámečnické</t>
  </si>
  <si>
    <t>771</t>
  </si>
  <si>
    <t>Podlahy z dlaždic a obklady</t>
  </si>
  <si>
    <t>776</t>
  </si>
  <si>
    <t>Podlahy a stěny povlakové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</si>
  <si>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</si>
  <si>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</si>
  <si>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</si>
  <si>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</si>
  <si>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</si>
  <si>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</si>
  <si>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</si>
  <si>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</si>
  <si>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</si>
  <si>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</si>
  <si>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</si>
  <si>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</si>
  <si>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</si>
  <si>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</si>
  <si>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</si>
  <si>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</si>
  <si>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</si>
  <si>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</si>
  <si>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</si>
  <si>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</si>
  <si>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</si>
  <si>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</si>
  <si>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</si>
  <si>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</si>
  <si>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</si>
  <si>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</si>
  <si>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</si>
  <si>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</si>
  <si>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</si>
  <si>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</si>
  <si>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</si>
  <si>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</si>
  <si>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</si>
  <si>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</si>
  <si>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</si>
  <si>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</si>
  <si>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</si>
  <si>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</si>
  <si>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desek Ytong tl. 75 mm desky Klasik, 599 x 249 x 75 mm</t>
  </si>
  <si>
    <t>m2</t>
  </si>
  <si>
    <t>RTS 26/ I</t>
  </si>
  <si>
    <t>Práce</t>
  </si>
  <si>
    <t>Běžná</t>
  </si>
  <si>
    <t>POL1_</t>
  </si>
  <si>
    <t>342948111R00</t>
  </si>
  <si>
    <t>Ukotvení příček k cihelné konstrukci kotvami na hmoždinky</t>
  </si>
  <si>
    <t>m</t>
  </si>
  <si>
    <t>342013225R00</t>
  </si>
  <si>
    <t>Příčka sádrokartonová svěšená tl. 150 mm, 1x ocelová konstrukce CW 100, izolace,  2x opláštěná, MA tl. 12,5 mm</t>
  </si>
  <si>
    <t>Indiv</t>
  </si>
  <si>
    <t>342013325R00</t>
  </si>
  <si>
    <t>Příčka sádrokartonová tl. 150 mm, 1x ocelová konstrukce CW 100, izolace,2x opláštěná, MA tl. 12,5 mm</t>
  </si>
  <si>
    <t>602016142R00</t>
  </si>
  <si>
    <t>Omítka stěn, štuková, vápenocementová, vnitřní, PROFI MK1, ručně</t>
  </si>
  <si>
    <t>602016193R00</t>
  </si>
  <si>
    <t>Penetrační nátěr stěn, hloubkový PROFI Akryl-Tiefengrund</t>
  </si>
  <si>
    <t>612409991RT2</t>
  </si>
  <si>
    <t>Začištění omítek kolem oken,dveří apod. s použitím suché maltové směsi</t>
  </si>
  <si>
    <t>612421331RT2</t>
  </si>
  <si>
    <t>Oprava omítky vnitřní stěn, vápenné, štukové, do 30 % plochy s použitím suché maltové směsi</t>
  </si>
  <si>
    <t>612481211RU2</t>
  </si>
  <si>
    <t>Montáž výztužné sítě (perlinky) do stěrky - vnitřní stěny včetně výztužné sítě a stěrkového tmelu Stomix</t>
  </si>
  <si>
    <t>624602111R00</t>
  </si>
  <si>
    <t>Tmelení spár š. 10 mm hl. 7 mm elastickým tmelem Soudaseal</t>
  </si>
  <si>
    <t>909      R00</t>
  </si>
  <si>
    <t>Hzs-nezmeritelne stavebni prace</t>
  </si>
  <si>
    <t>h</t>
  </si>
  <si>
    <t>Prav.M</t>
  </si>
  <si>
    <t>HZS</t>
  </si>
  <si>
    <t>POL10_</t>
  </si>
  <si>
    <t>941955002R00</t>
  </si>
  <si>
    <t>Lešení lehké pomocné, výška podlahy do 1,9 m</t>
  </si>
  <si>
    <t>952901111R00</t>
  </si>
  <si>
    <t>Vyčištění budov o výšce podlaží do 4 m</t>
  </si>
  <si>
    <t>962031145R00</t>
  </si>
  <si>
    <t>Bourání příček z tvárnic pórobetonových tl. 150 mm</t>
  </si>
  <si>
    <t>965081702R00</t>
  </si>
  <si>
    <t xml:space="preserve">Bourání soklíků z dlažeb keramických </t>
  </si>
  <si>
    <t>968061125R00</t>
  </si>
  <si>
    <t>Vyvěšení dřevěných a plastových dveřních křídel pl. do 2 m2</t>
  </si>
  <si>
    <t>kus</t>
  </si>
  <si>
    <t>968072455R00</t>
  </si>
  <si>
    <t>Vybourání kovových dveřních zárubní pl. do 2 m2</t>
  </si>
  <si>
    <t>970231100R00</t>
  </si>
  <si>
    <t>Řezání cihelného zdiva hl. řezu 100 mm</t>
  </si>
  <si>
    <t>978015241R00</t>
  </si>
  <si>
    <t>Otlučení omítek vnějších MVC v složit.1-4 do 30 %</t>
  </si>
  <si>
    <t>999281148R00</t>
  </si>
  <si>
    <t>Přesun hmot pro opravy a údržbu do v. 12 m,nošením</t>
  </si>
  <si>
    <t>t</t>
  </si>
  <si>
    <t>Přesun hmot</t>
  </si>
  <si>
    <t>POL7_</t>
  </si>
  <si>
    <t>73511181</t>
  </si>
  <si>
    <t>Demontáž těles otopných litinových článkových s úpravou potrubí, zamražením a zaslepením</t>
  </si>
  <si>
    <t>Vlastní</t>
  </si>
  <si>
    <t>767996802R00</t>
  </si>
  <si>
    <t>Demontáž atypických ocelových konstr. do 100 kg</t>
  </si>
  <si>
    <t>kg</t>
  </si>
  <si>
    <t>767882</t>
  </si>
  <si>
    <t>Příčka skleněná s hliníkovým rámem, zvýšený hlukový útlum akustické bezpečnostní 2 sklo, Rw43 dB dveře prosklené, 3500*2880</t>
  </si>
  <si>
    <t>767883</t>
  </si>
  <si>
    <t>Žaluzie horizontální do plné části příčky</t>
  </si>
  <si>
    <t>998767202R00</t>
  </si>
  <si>
    <t>Přesun hmot pro zámečnické konstr., výšky do 12 m</t>
  </si>
  <si>
    <t>RTS 25/ I</t>
  </si>
  <si>
    <t>771475014R00</t>
  </si>
  <si>
    <t>Montáž soklíků rovných z dlaždic keramických, do tmele, výšky do 100 mm</t>
  </si>
  <si>
    <t>771479001R00</t>
  </si>
  <si>
    <t>Řezání dlaždic keramických pro soklíky</t>
  </si>
  <si>
    <t>59764203R</t>
  </si>
  <si>
    <t xml:space="preserve">Dlažba </t>
  </si>
  <si>
    <t>SPCM</t>
  </si>
  <si>
    <t>RTS 24/ II</t>
  </si>
  <si>
    <t>Specifikace</t>
  </si>
  <si>
    <t>POL3_</t>
  </si>
  <si>
    <t>998771202R00</t>
  </si>
  <si>
    <t>Přesun hmot pro podlahy z dlaždic, v objektech výšky do 12 m</t>
  </si>
  <si>
    <t>776431020R00</t>
  </si>
  <si>
    <t>Lepení podlahových soklíků z kobercových pásů</t>
  </si>
  <si>
    <t>776572100RT1</t>
  </si>
  <si>
    <t>Lepení povlakové podlahy z pásů textilních pouze položení - koberec ve specifikaci</t>
  </si>
  <si>
    <t>69741308R</t>
  </si>
  <si>
    <t>Koberec vpichovaný PA Finett 11 tl. 5,2 mm, š. role 2,0 m</t>
  </si>
  <si>
    <t>RTS 25/ II</t>
  </si>
  <si>
    <t>998776102R00</t>
  </si>
  <si>
    <t>Přesun hmot pro podlahy povlakové, výšky do 12 m</t>
  </si>
  <si>
    <t>783324140R00</t>
  </si>
  <si>
    <t>Nátěr syntetický litin. radiátorů Z +1x + 1x email</t>
  </si>
  <si>
    <t>783424240R00</t>
  </si>
  <si>
    <t>Nátěr syntet. potrubí do DN 50 mm  Z+1x +1x email</t>
  </si>
  <si>
    <t>784402802R00</t>
  </si>
  <si>
    <t>Odstranění malby oškrábáním v místnosti H do 5 m</t>
  </si>
  <si>
    <t>784161101R00</t>
  </si>
  <si>
    <t>Penetrace podkladu nátěrem HET, A - Grund 1x</t>
  </si>
  <si>
    <t>784165512R00</t>
  </si>
  <si>
    <t>Malba HET Klasik, bílá, bez penetrace, 2 x</t>
  </si>
  <si>
    <t>979086112R00</t>
  </si>
  <si>
    <t>Nakládání nebo překládání suti a vybouraných hmot</t>
  </si>
  <si>
    <t>Přesun suti</t>
  </si>
  <si>
    <t>POL8_</t>
  </si>
  <si>
    <t>979011211R00</t>
  </si>
  <si>
    <t>Svislá doprava suti a vybour. hmot za 2.NP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</si>
  <si>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</si>
  <si>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</si>
  <si>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</si>
  <si>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</si>
  <si>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</si>
  <si>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</si>
  <si>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</si>
  <si>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</si>
  <si>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</si>
  <si>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skládku 10 % příměsí - DUFONEV Brno</t>
  </si>
  <si>
    <t>SUM</t>
  </si>
  <si>
    <t>Poznámky uchazeče k zadání</t>
  </si>
  <si>
    <t>POPUZIV</t>
  </si>
  <si>
    <t>END</t>
  </si>
  <si>
    <t>Základní škola, Brno, Gajdošova 3</t>
  </si>
  <si>
    <t>Gajdošova 3, 61500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</si>
</sst>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Border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D6" sqref="D6:G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7" t="s">
        <v>24</v>
      </c>
      <c r="C2" s="78"/>
      <c r="D2" s="79"/>
      <c r="E2" s="231" t="s">
        <v>42</v>
      </c>
      <c r="F2" s="232"/>
      <c r="G2" s="232"/>
      <c r="H2" s="232"/>
      <c r="I2" s="232"/>
      <c r="J2" s="233"/>
      <c r="O2" s="1"/>
    </row>
    <row r="3" spans="1:15" ht="27" customHeight="1" x14ac:dyDescent="0.2">
      <c r="A3" s="2"/>
      <c r="B3" s="80" t="s">
        <v>44</v>
      </c>
      <c r="C3" s="78"/>
      <c r="D3" s="81" t="s">
        <v>43</v>
      </c>
      <c r="E3" s="234" t="s">
        <v>42</v>
      </c>
      <c r="F3" s="235"/>
      <c r="G3" s="235"/>
      <c r="H3" s="235"/>
      <c r="I3" s="235"/>
      <c r="J3" s="236"/>
    </row>
    <row r="4" spans="1:15" ht="23.25" customHeight="1" x14ac:dyDescent="0.2">
      <c r="A4" s="76">
        <v>4163</v>
      </c>
      <c r="B4" s="82" t="s">
        <v>45</v>
      </c>
      <c r="C4" s="83"/>
      <c r="D4" s="84" t="s">
        <v>41</v>
      </c>
      <c r="E4" s="214" t="s">
        <v>42</v>
      </c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23</v>
      </c>
      <c r="D5" s="219" t="s">
        <v>233</v>
      </c>
      <c r="E5" s="220"/>
      <c r="F5" s="220"/>
      <c r="G5" s="220"/>
      <c r="H5" s="18" t="s">
        <v>40</v>
      </c>
      <c r="I5" s="22">
        <v>48510921</v>
      </c>
      <c r="J5" s="8"/>
    </row>
    <row r="6" spans="1:15" ht="15.75" customHeight="1" x14ac:dyDescent="0.2">
      <c r="A6" s="2"/>
      <c r="B6" s="28"/>
      <c r="C6" s="55"/>
      <c r="D6" s="221" t="s">
        <v>234</v>
      </c>
      <c r="E6" s="222"/>
      <c r="F6" s="222"/>
      <c r="G6" s="22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8"/>
      <c r="E11" s="238"/>
      <c r="F11" s="238"/>
      <c r="G11" s="238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SUMIF(F49:F64,A16,I49:I64)+SUMIF(F49:F64,"PSU",I49:I64)</f>
        <v>0</v>
      </c>
      <c r="J16" s="204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SUMIF(F49:F64,A17,I49:I64)</f>
        <v>0</v>
      </c>
      <c r="J17" s="204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SUMIF(F49:F64,A18,I49:I64)</f>
        <v>0</v>
      </c>
      <c r="J18" s="204"/>
    </row>
    <row r="19" spans="1:10" ht="23.25" customHeight="1" x14ac:dyDescent="0.2">
      <c r="A19" s="139" t="s">
        <v>84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SUMIF(F49:F64,A19,I49:I64)</f>
        <v>0</v>
      </c>
      <c r="J19" s="204"/>
    </row>
    <row r="20" spans="1:10" ht="23.25" customHeight="1" x14ac:dyDescent="0.2">
      <c r="A20" s="139" t="s">
        <v>85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SUMIF(F49:F64,A20,I49:I64)</f>
        <v>0</v>
      </c>
      <c r="J20" s="204"/>
    </row>
    <row r="21" spans="1:10" ht="23.25" customHeight="1" x14ac:dyDescent="0.2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08">
        <f>ZakladDPHSniVypocet+ZakladDPHZaklVypocet</f>
        <v>0</v>
      </c>
      <c r="H28" s="208"/>
      <c r="I28" s="20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7">
        <f>A27</f>
        <v>0</v>
      </c>
      <c r="H29" s="207"/>
      <c r="I29" s="207"/>
      <c r="J29" s="119" t="s">
        <v>48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46</v>
      </c>
      <c r="C39" s="192"/>
      <c r="D39" s="192"/>
      <c r="E39" s="192"/>
      <c r="F39" s="99">
        <f>'2 1 Pol'!AE70</f>
        <v>0</v>
      </c>
      <c r="G39" s="100">
        <f>'2 1 Pol'!AF70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43</v>
      </c>
      <c r="C40" s="193" t="s">
        <v>42</v>
      </c>
      <c r="D40" s="193"/>
      <c r="E40" s="193"/>
      <c r="F40" s="104">
        <f>'2 1 Pol'!AE70</f>
        <v>0</v>
      </c>
      <c r="G40" s="105">
        <f>'2 1 Pol'!AF70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41</v>
      </c>
      <c r="C41" s="192" t="s">
        <v>42</v>
      </c>
      <c r="D41" s="192"/>
      <c r="E41" s="192"/>
      <c r="F41" s="108">
        <f>'2 1 Pol'!AE70</f>
        <v>0</v>
      </c>
      <c r="G41" s="101">
        <f>'2 1 Pol'!AF70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4" t="s">
        <v>47</v>
      </c>
      <c r="C42" s="195"/>
      <c r="D42" s="195"/>
      <c r="E42" s="19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49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50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51</v>
      </c>
      <c r="C49" s="190" t="s">
        <v>52</v>
      </c>
      <c r="D49" s="191"/>
      <c r="E49" s="191"/>
      <c r="F49" s="135" t="s">
        <v>26</v>
      </c>
      <c r="G49" s="136"/>
      <c r="H49" s="136"/>
      <c r="I49" s="136">
        <f>'2 1 Pol'!G8</f>
        <v>0</v>
      </c>
      <c r="J49" s="132" t="str">
        <f>IF(I65=0,"",I49/I65*100)</f>
        <v/>
      </c>
    </row>
    <row r="50" spans="1:10" ht="36.75" customHeight="1" x14ac:dyDescent="0.2">
      <c r="A50" s="123"/>
      <c r="B50" s="128" t="s">
        <v>53</v>
      </c>
      <c r="C50" s="190" t="s">
        <v>54</v>
      </c>
      <c r="D50" s="191"/>
      <c r="E50" s="191"/>
      <c r="F50" s="135" t="s">
        <v>26</v>
      </c>
      <c r="G50" s="136"/>
      <c r="H50" s="136"/>
      <c r="I50" s="136">
        <f>'2 1 Pol'!G11</f>
        <v>0</v>
      </c>
      <c r="J50" s="132" t="str">
        <f>IF(I65=0,"",I50/I65*100)</f>
        <v/>
      </c>
    </row>
    <row r="51" spans="1:10" ht="36.75" customHeight="1" x14ac:dyDescent="0.2">
      <c r="A51" s="123"/>
      <c r="B51" s="128" t="s">
        <v>55</v>
      </c>
      <c r="C51" s="190" t="s">
        <v>56</v>
      </c>
      <c r="D51" s="191"/>
      <c r="E51" s="191"/>
      <c r="F51" s="135" t="s">
        <v>26</v>
      </c>
      <c r="G51" s="136"/>
      <c r="H51" s="136"/>
      <c r="I51" s="136">
        <f>'2 1 Pol'!G14</f>
        <v>0</v>
      </c>
      <c r="J51" s="132" t="str">
        <f>IF(I65=0,"",I51/I65*100)</f>
        <v/>
      </c>
    </row>
    <row r="52" spans="1:10" ht="36.75" customHeight="1" x14ac:dyDescent="0.2">
      <c r="A52" s="123"/>
      <c r="B52" s="128" t="s">
        <v>57</v>
      </c>
      <c r="C52" s="190" t="s">
        <v>58</v>
      </c>
      <c r="D52" s="191"/>
      <c r="E52" s="191"/>
      <c r="F52" s="135" t="s">
        <v>26</v>
      </c>
      <c r="G52" s="136"/>
      <c r="H52" s="136"/>
      <c r="I52" s="136">
        <f>'2 1 Pol'!G17</f>
        <v>0</v>
      </c>
      <c r="J52" s="132" t="str">
        <f>IF(I65=0,"",I52/I65*100)</f>
        <v/>
      </c>
    </row>
    <row r="53" spans="1:10" ht="36.75" customHeight="1" x14ac:dyDescent="0.2">
      <c r="A53" s="123"/>
      <c r="B53" s="128" t="s">
        <v>59</v>
      </c>
      <c r="C53" s="190" t="s">
        <v>60</v>
      </c>
      <c r="D53" s="191"/>
      <c r="E53" s="191"/>
      <c r="F53" s="135" t="s">
        <v>26</v>
      </c>
      <c r="G53" s="136"/>
      <c r="H53" s="136"/>
      <c r="I53" s="136">
        <f>'2 1 Pol'!G21</f>
        <v>0</v>
      </c>
      <c r="J53" s="132" t="str">
        <f>IF(I65=0,"",I53/I65*100)</f>
        <v/>
      </c>
    </row>
    <row r="54" spans="1:10" ht="36.75" customHeight="1" x14ac:dyDescent="0.2">
      <c r="A54" s="123"/>
      <c r="B54" s="128" t="s">
        <v>61</v>
      </c>
      <c r="C54" s="190" t="s">
        <v>62</v>
      </c>
      <c r="D54" s="191"/>
      <c r="E54" s="191"/>
      <c r="F54" s="135" t="s">
        <v>26</v>
      </c>
      <c r="G54" s="136"/>
      <c r="H54" s="136"/>
      <c r="I54" s="136">
        <f>'2 1 Pol'!G24</f>
        <v>0</v>
      </c>
      <c r="J54" s="132" t="str">
        <f>IF(I65=0,"",I54/I65*100)</f>
        <v/>
      </c>
    </row>
    <row r="55" spans="1:10" ht="36.75" customHeight="1" x14ac:dyDescent="0.2">
      <c r="A55" s="123"/>
      <c r="B55" s="128" t="s">
        <v>63</v>
      </c>
      <c r="C55" s="190" t="s">
        <v>64</v>
      </c>
      <c r="D55" s="191"/>
      <c r="E55" s="191"/>
      <c r="F55" s="135" t="s">
        <v>26</v>
      </c>
      <c r="G55" s="136"/>
      <c r="H55" s="136"/>
      <c r="I55" s="136">
        <f>'2 1 Pol'!G26</f>
        <v>0</v>
      </c>
      <c r="J55" s="132" t="str">
        <f>IF(I65=0,"",I55/I65*100)</f>
        <v/>
      </c>
    </row>
    <row r="56" spans="1:10" ht="36.75" customHeight="1" x14ac:dyDescent="0.2">
      <c r="A56" s="123"/>
      <c r="B56" s="128" t="s">
        <v>65</v>
      </c>
      <c r="C56" s="190" t="s">
        <v>66</v>
      </c>
      <c r="D56" s="191"/>
      <c r="E56" s="191"/>
      <c r="F56" s="135" t="s">
        <v>26</v>
      </c>
      <c r="G56" s="136"/>
      <c r="H56" s="136"/>
      <c r="I56" s="136">
        <f>'2 1 Pol'!G28</f>
        <v>0</v>
      </c>
      <c r="J56" s="132" t="str">
        <f>IF(I65=0,"",I56/I65*100)</f>
        <v/>
      </c>
    </row>
    <row r="57" spans="1:10" ht="36.75" customHeight="1" x14ac:dyDescent="0.2">
      <c r="A57" s="123"/>
      <c r="B57" s="128" t="s">
        <v>67</v>
      </c>
      <c r="C57" s="190" t="s">
        <v>68</v>
      </c>
      <c r="D57" s="191"/>
      <c r="E57" s="191"/>
      <c r="F57" s="135" t="s">
        <v>26</v>
      </c>
      <c r="G57" s="136"/>
      <c r="H57" s="136"/>
      <c r="I57" s="136">
        <f>'2 1 Pol'!G35</f>
        <v>0</v>
      </c>
      <c r="J57" s="132" t="str">
        <f>IF(I65=0,"",I57/I65*100)</f>
        <v/>
      </c>
    </row>
    <row r="58" spans="1:10" ht="36.75" customHeight="1" x14ac:dyDescent="0.2">
      <c r="A58" s="123"/>
      <c r="B58" s="128" t="s">
        <v>69</v>
      </c>
      <c r="C58" s="190" t="s">
        <v>70</v>
      </c>
      <c r="D58" s="191"/>
      <c r="E58" s="191"/>
      <c r="F58" s="135" t="s">
        <v>27</v>
      </c>
      <c r="G58" s="136"/>
      <c r="H58" s="136"/>
      <c r="I58" s="136">
        <f>'2 1 Pol'!G37</f>
        <v>0</v>
      </c>
      <c r="J58" s="132" t="str">
        <f>IF(I65=0,"",I58/I65*100)</f>
        <v/>
      </c>
    </row>
    <row r="59" spans="1:10" ht="36.75" customHeight="1" x14ac:dyDescent="0.2">
      <c r="A59" s="123"/>
      <c r="B59" s="128" t="s">
        <v>71</v>
      </c>
      <c r="C59" s="190" t="s">
        <v>72</v>
      </c>
      <c r="D59" s="191"/>
      <c r="E59" s="191"/>
      <c r="F59" s="135" t="s">
        <v>27</v>
      </c>
      <c r="G59" s="136"/>
      <c r="H59" s="136"/>
      <c r="I59" s="136">
        <f>'2 1 Pol'!G39</f>
        <v>0</v>
      </c>
      <c r="J59" s="132" t="str">
        <f>IF(I65=0,"",I59/I65*100)</f>
        <v/>
      </c>
    </row>
    <row r="60" spans="1:10" ht="36.75" customHeight="1" x14ac:dyDescent="0.2">
      <c r="A60" s="123"/>
      <c r="B60" s="128" t="s">
        <v>73</v>
      </c>
      <c r="C60" s="190" t="s">
        <v>74</v>
      </c>
      <c r="D60" s="191"/>
      <c r="E60" s="191"/>
      <c r="F60" s="135" t="s">
        <v>27</v>
      </c>
      <c r="G60" s="136"/>
      <c r="H60" s="136"/>
      <c r="I60" s="136">
        <f>'2 1 Pol'!G44</f>
        <v>0</v>
      </c>
      <c r="J60" s="132" t="str">
        <f>IF(I65=0,"",I60/I65*100)</f>
        <v/>
      </c>
    </row>
    <row r="61" spans="1:10" ht="36.75" customHeight="1" x14ac:dyDescent="0.2">
      <c r="A61" s="123"/>
      <c r="B61" s="128" t="s">
        <v>75</v>
      </c>
      <c r="C61" s="190" t="s">
        <v>76</v>
      </c>
      <c r="D61" s="191"/>
      <c r="E61" s="191"/>
      <c r="F61" s="135" t="s">
        <v>27</v>
      </c>
      <c r="G61" s="136"/>
      <c r="H61" s="136"/>
      <c r="I61" s="136">
        <f>'2 1 Pol'!G49</f>
        <v>0</v>
      </c>
      <c r="J61" s="132" t="str">
        <f>IF(I65=0,"",I61/I65*100)</f>
        <v/>
      </c>
    </row>
    <row r="62" spans="1:10" ht="36.75" customHeight="1" x14ac:dyDescent="0.2">
      <c r="A62" s="123"/>
      <c r="B62" s="128" t="s">
        <v>77</v>
      </c>
      <c r="C62" s="190" t="s">
        <v>78</v>
      </c>
      <c r="D62" s="191"/>
      <c r="E62" s="191"/>
      <c r="F62" s="135" t="s">
        <v>27</v>
      </c>
      <c r="G62" s="136"/>
      <c r="H62" s="136"/>
      <c r="I62" s="136">
        <f>'2 1 Pol'!G54</f>
        <v>0</v>
      </c>
      <c r="J62" s="132" t="str">
        <f>IF(I65=0,"",I62/I65*100)</f>
        <v/>
      </c>
    </row>
    <row r="63" spans="1:10" ht="36.75" customHeight="1" x14ac:dyDescent="0.2">
      <c r="A63" s="123"/>
      <c r="B63" s="128" t="s">
        <v>79</v>
      </c>
      <c r="C63" s="190" t="s">
        <v>80</v>
      </c>
      <c r="D63" s="191"/>
      <c r="E63" s="191"/>
      <c r="F63" s="135" t="s">
        <v>27</v>
      </c>
      <c r="G63" s="136"/>
      <c r="H63" s="136"/>
      <c r="I63" s="136">
        <f>'2 1 Pol'!G57</f>
        <v>0</v>
      </c>
      <c r="J63" s="132" t="str">
        <f>IF(I65=0,"",I63/I65*100)</f>
        <v/>
      </c>
    </row>
    <row r="64" spans="1:10" ht="36.75" customHeight="1" x14ac:dyDescent="0.2">
      <c r="A64" s="123"/>
      <c r="B64" s="128" t="s">
        <v>81</v>
      </c>
      <c r="C64" s="190" t="s">
        <v>82</v>
      </c>
      <c r="D64" s="191"/>
      <c r="E64" s="191"/>
      <c r="F64" s="135" t="s">
        <v>83</v>
      </c>
      <c r="G64" s="136"/>
      <c r="H64" s="136"/>
      <c r="I64" s="136">
        <f>'2 1 Pol'!G61</f>
        <v>0</v>
      </c>
      <c r="J64" s="132" t="str">
        <f>IF(I65=0,"",I64/I65*100)</f>
        <v/>
      </c>
    </row>
    <row r="65" spans="1:10" ht="25.5" customHeight="1" x14ac:dyDescent="0.2">
      <c r="A65" s="124"/>
      <c r="B65" s="129" t="s">
        <v>1</v>
      </c>
      <c r="C65" s="130"/>
      <c r="D65" s="131"/>
      <c r="E65" s="131"/>
      <c r="F65" s="137"/>
      <c r="G65" s="138"/>
      <c r="H65" s="138"/>
      <c r="I65" s="138">
        <f>SUM(I49:I64)</f>
        <v>0</v>
      </c>
      <c r="J65" s="133">
        <f>SUM(J49:J64)</f>
        <v>0</v>
      </c>
    </row>
    <row r="66" spans="1:10" x14ac:dyDescent="0.2">
      <c r="F66" s="87"/>
      <c r="G66" s="87"/>
      <c r="H66" s="87"/>
      <c r="I66" s="87"/>
      <c r="J66" s="134"/>
    </row>
    <row r="67" spans="1:10" x14ac:dyDescent="0.2">
      <c r="F67" s="87"/>
      <c r="G67" s="87"/>
      <c r="H67" s="87"/>
      <c r="I67" s="87"/>
      <c r="J67" s="134"/>
    </row>
    <row r="68" spans="1:10" x14ac:dyDescent="0.2">
      <c r="F68" s="87"/>
      <c r="G68" s="87"/>
      <c r="H68" s="87"/>
      <c r="I68" s="87"/>
      <c r="J68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DD97-B0E1-4CD5-ABDD-70E038AC8CF3}">
  <sheetPr>
    <outlinePr summaryBelow="0"/>
  </sheetPr>
  <dimension ref="A1:BH5000"/>
  <sheetViews>
    <sheetView workbookViewId="0">
      <pane ySplit="7" topLeftCell="A8" activePane="bottomLeft" state="frozen"/>
      <selection pane="bottomLeft" activeCell="B68" sqref="B68"/>
    </sheetView>
  </sheetViews>
  <sheetFormatPr defaultRowHeight="12.75" outlineLevelRow="1" x14ac:dyDescent="0.2"/>
  <cols>
    <col min="1" max="1" width="3.42578125" customWidth="1"/>
    <col min="2" max="2" width="12.42578125" style="121" customWidth="1"/>
    <col min="3" max="3" width="38.140625" style="121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86</v>
      </c>
    </row>
    <row r="2" spans="1:60" ht="24.95" customHeight="1" x14ac:dyDescent="0.2">
      <c r="A2" s="140" t="s">
        <v>8</v>
      </c>
      <c r="B2" s="49"/>
      <c r="C2" s="247" t="s">
        <v>42</v>
      </c>
      <c r="D2" s="248"/>
      <c r="E2" s="248"/>
      <c r="F2" s="248"/>
      <c r="G2" s="249"/>
      <c r="AG2" t="s">
        <v>87</v>
      </c>
    </row>
    <row r="3" spans="1:60" ht="24.95" customHeight="1" x14ac:dyDescent="0.2">
      <c r="A3" s="140" t="s">
        <v>9</v>
      </c>
      <c r="B3" s="49" t="s">
        <v>43</v>
      </c>
      <c r="C3" s="247" t="s">
        <v>42</v>
      </c>
      <c r="D3" s="248"/>
      <c r="E3" s="248"/>
      <c r="F3" s="248"/>
      <c r="G3" s="249"/>
      <c r="AC3" s="121" t="s">
        <v>87</v>
      </c>
      <c r="AG3" t="s">
        <v>88</v>
      </c>
    </row>
    <row r="4" spans="1:60" ht="24.95" customHeight="1" x14ac:dyDescent="0.2">
      <c r="A4" s="141" t="s">
        <v>10</v>
      </c>
      <c r="B4" s="142" t="s">
        <v>41</v>
      </c>
      <c r="C4" s="250" t="s">
        <v>42</v>
      </c>
      <c r="D4" s="251"/>
      <c r="E4" s="251"/>
      <c r="F4" s="251"/>
      <c r="G4" s="252"/>
      <c r="AG4" t="s">
        <v>89</v>
      </c>
    </row>
    <row r="5" spans="1:60" x14ac:dyDescent="0.2">
      <c r="D5" s="10"/>
    </row>
    <row r="6" spans="1:60" ht="38.25" x14ac:dyDescent="0.2">
      <c r="A6" s="144" t="s">
        <v>90</v>
      </c>
      <c r="B6" s="146" t="s">
        <v>91</v>
      </c>
      <c r="C6" s="146" t="s">
        <v>92</v>
      </c>
      <c r="D6" s="145" t="s">
        <v>93</v>
      </c>
      <c r="E6" s="144" t="s">
        <v>94</v>
      </c>
      <c r="F6" s="143" t="s">
        <v>95</v>
      </c>
      <c r="G6" s="144" t="s">
        <v>31</v>
      </c>
      <c r="H6" s="147" t="s">
        <v>32</v>
      </c>
      <c r="I6" s="147" t="s">
        <v>96</v>
      </c>
      <c r="J6" s="147" t="s">
        <v>33</v>
      </c>
      <c r="K6" s="147" t="s">
        <v>97</v>
      </c>
      <c r="L6" s="147" t="s">
        <v>98</v>
      </c>
      <c r="M6" s="147" t="s">
        <v>99</v>
      </c>
      <c r="N6" s="147" t="s">
        <v>100</v>
      </c>
      <c r="O6" s="147" t="s">
        <v>101</v>
      </c>
      <c r="P6" s="147" t="s">
        <v>102</v>
      </c>
      <c r="Q6" s="147" t="s">
        <v>103</v>
      </c>
      <c r="R6" s="147" t="s">
        <v>104</v>
      </c>
      <c r="S6" s="147" t="s">
        <v>105</v>
      </c>
      <c r="T6" s="147" t="s">
        <v>106</v>
      </c>
      <c r="U6" s="147" t="s">
        <v>107</v>
      </c>
      <c r="V6" s="147" t="s">
        <v>108</v>
      </c>
      <c r="W6" s="147" t="s">
        <v>109</v>
      </c>
      <c r="X6" s="147" t="s">
        <v>110</v>
      </c>
      <c r="Y6" s="147" t="s">
        <v>111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1" t="s">
        <v>112</v>
      </c>
      <c r="B8" s="162" t="s">
        <v>51</v>
      </c>
      <c r="C8" s="183" t="s">
        <v>52</v>
      </c>
      <c r="D8" s="163"/>
      <c r="E8" s="164"/>
      <c r="F8" s="165"/>
      <c r="G8" s="165">
        <f>SUMIF(AG9:AG10,"&lt;&gt;NOR",G9:G10)</f>
        <v>0</v>
      </c>
      <c r="H8" s="165"/>
      <c r="I8" s="165">
        <f>SUM(I9:I10)</f>
        <v>0</v>
      </c>
      <c r="J8" s="165"/>
      <c r="K8" s="165">
        <f>SUM(K9:K10)</f>
        <v>0</v>
      </c>
      <c r="L8" s="165"/>
      <c r="M8" s="165">
        <f>SUM(M9:M10)</f>
        <v>0</v>
      </c>
      <c r="N8" s="164"/>
      <c r="O8" s="164">
        <f>SUM(O9:O10)</f>
        <v>0.36</v>
      </c>
      <c r="P8" s="164"/>
      <c r="Q8" s="164">
        <f>SUM(Q9:Q10)</f>
        <v>0</v>
      </c>
      <c r="R8" s="165"/>
      <c r="S8" s="165"/>
      <c r="T8" s="165"/>
      <c r="U8" s="165"/>
      <c r="V8" s="165">
        <f>SUM(V9:V10)</f>
        <v>4.04</v>
      </c>
      <c r="W8" s="165"/>
      <c r="X8" s="165"/>
      <c r="Y8" s="166"/>
      <c r="AG8" t="s">
        <v>113</v>
      </c>
    </row>
    <row r="9" spans="1:60" ht="22.5" outlineLevel="1" x14ac:dyDescent="0.2">
      <c r="A9" s="175">
        <v>1</v>
      </c>
      <c r="B9" s="176" t="s">
        <v>114</v>
      </c>
      <c r="C9" s="184" t="s">
        <v>115</v>
      </c>
      <c r="D9" s="177" t="s">
        <v>116</v>
      </c>
      <c r="E9" s="178">
        <v>6.3144999999999998</v>
      </c>
      <c r="F9" s="179"/>
      <c r="G9" s="180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78">
        <v>5.7099999999999998E-2</v>
      </c>
      <c r="O9" s="178">
        <f>ROUND(E9*N9,2)</f>
        <v>0.36</v>
      </c>
      <c r="P9" s="178">
        <v>0</v>
      </c>
      <c r="Q9" s="178">
        <f>ROUND(E9*P9,2)</f>
        <v>0</v>
      </c>
      <c r="R9" s="180"/>
      <c r="S9" s="180" t="s">
        <v>117</v>
      </c>
      <c r="T9" s="180" t="s">
        <v>117</v>
      </c>
      <c r="U9" s="180">
        <v>0.51744999999999997</v>
      </c>
      <c r="V9" s="180">
        <f>ROUND(E9*U9,2)</f>
        <v>3.27</v>
      </c>
      <c r="W9" s="180"/>
      <c r="X9" s="180" t="s">
        <v>118</v>
      </c>
      <c r="Y9" s="181" t="s">
        <v>119</v>
      </c>
      <c r="Z9" s="148"/>
      <c r="AA9" s="148"/>
      <c r="AB9" s="148"/>
      <c r="AC9" s="148"/>
      <c r="AD9" s="148"/>
      <c r="AE9" s="148"/>
      <c r="AF9" s="148"/>
      <c r="AG9" s="148" t="s">
        <v>120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1" x14ac:dyDescent="0.2">
      <c r="A10" s="175">
        <v>2</v>
      </c>
      <c r="B10" s="176" t="s">
        <v>121</v>
      </c>
      <c r="C10" s="184" t="s">
        <v>122</v>
      </c>
      <c r="D10" s="177" t="s">
        <v>123</v>
      </c>
      <c r="E10" s="178">
        <v>3.46</v>
      </c>
      <c r="F10" s="179"/>
      <c r="G10" s="180">
        <f>ROUND(E10*F10,2)</f>
        <v>0</v>
      </c>
      <c r="H10" s="179"/>
      <c r="I10" s="180">
        <f>ROUND(E10*H10,2)</f>
        <v>0</v>
      </c>
      <c r="J10" s="179"/>
      <c r="K10" s="180">
        <f>ROUND(E10*J10,2)</f>
        <v>0</v>
      </c>
      <c r="L10" s="180">
        <v>21</v>
      </c>
      <c r="M10" s="180">
        <f>G10*(1+L10/100)</f>
        <v>0</v>
      </c>
      <c r="N10" s="178">
        <v>1.0200000000000001E-3</v>
      </c>
      <c r="O10" s="178">
        <f>ROUND(E10*N10,2)</f>
        <v>0</v>
      </c>
      <c r="P10" s="178">
        <v>0</v>
      </c>
      <c r="Q10" s="178">
        <f>ROUND(E10*P10,2)</f>
        <v>0</v>
      </c>
      <c r="R10" s="180"/>
      <c r="S10" s="180" t="s">
        <v>117</v>
      </c>
      <c r="T10" s="180" t="s">
        <v>117</v>
      </c>
      <c r="U10" s="180">
        <v>0.223</v>
      </c>
      <c r="V10" s="180">
        <f>ROUND(E10*U10,2)</f>
        <v>0.77</v>
      </c>
      <c r="W10" s="180"/>
      <c r="X10" s="180" t="s">
        <v>118</v>
      </c>
      <c r="Y10" s="181" t="s">
        <v>119</v>
      </c>
      <c r="Z10" s="148"/>
      <c r="AA10" s="148"/>
      <c r="AB10" s="148"/>
      <c r="AC10" s="148"/>
      <c r="AD10" s="148"/>
      <c r="AE10" s="148"/>
      <c r="AF10" s="148"/>
      <c r="AG10" s="148" t="s">
        <v>120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x14ac:dyDescent="0.2">
      <c r="A11" s="161" t="s">
        <v>112</v>
      </c>
      <c r="B11" s="162" t="s">
        <v>53</v>
      </c>
      <c r="C11" s="183" t="s">
        <v>54</v>
      </c>
      <c r="D11" s="163"/>
      <c r="E11" s="164"/>
      <c r="F11" s="165"/>
      <c r="G11" s="165">
        <f>SUMIF(AG12:AG13,"&lt;&gt;NOR",G12:G13)</f>
        <v>0</v>
      </c>
      <c r="H11" s="165"/>
      <c r="I11" s="165">
        <f>SUM(I12:I13)</f>
        <v>0</v>
      </c>
      <c r="J11" s="165"/>
      <c r="K11" s="165">
        <f>SUM(K12:K13)</f>
        <v>0</v>
      </c>
      <c r="L11" s="165"/>
      <c r="M11" s="165">
        <f>SUM(M12:M13)</f>
        <v>0</v>
      </c>
      <c r="N11" s="164"/>
      <c r="O11" s="164">
        <f>SUM(O12:O13)</f>
        <v>0.59000000000000008</v>
      </c>
      <c r="P11" s="164"/>
      <c r="Q11" s="164">
        <f>SUM(Q12:Q13)</f>
        <v>0</v>
      </c>
      <c r="R11" s="165"/>
      <c r="S11" s="165"/>
      <c r="T11" s="165"/>
      <c r="U11" s="165"/>
      <c r="V11" s="165">
        <f>SUM(V12:V13)</f>
        <v>15.29</v>
      </c>
      <c r="W11" s="165"/>
      <c r="X11" s="165"/>
      <c r="Y11" s="166"/>
      <c r="AG11" t="s">
        <v>113</v>
      </c>
    </row>
    <row r="12" spans="1:60" ht="33.75" outlineLevel="1" x14ac:dyDescent="0.2">
      <c r="A12" s="175">
        <v>3</v>
      </c>
      <c r="B12" s="176" t="s">
        <v>124</v>
      </c>
      <c r="C12" s="184" t="s">
        <v>125</v>
      </c>
      <c r="D12" s="177" t="s">
        <v>116</v>
      </c>
      <c r="E12" s="178">
        <v>6.72</v>
      </c>
      <c r="F12" s="179"/>
      <c r="G12" s="180">
        <f>ROUND(E12*F12,2)</f>
        <v>0</v>
      </c>
      <c r="H12" s="179"/>
      <c r="I12" s="180">
        <f>ROUND(E12*H12,2)</f>
        <v>0</v>
      </c>
      <c r="J12" s="179"/>
      <c r="K12" s="180">
        <f>ROUND(E12*J12,2)</f>
        <v>0</v>
      </c>
      <c r="L12" s="180">
        <v>21</v>
      </c>
      <c r="M12" s="180">
        <f>G12*(1+L12/100)</f>
        <v>0</v>
      </c>
      <c r="N12" s="178">
        <v>4.888E-2</v>
      </c>
      <c r="O12" s="178">
        <f>ROUND(E12*N12,2)</f>
        <v>0.33</v>
      </c>
      <c r="P12" s="178">
        <v>0</v>
      </c>
      <c r="Q12" s="178">
        <f>ROUND(E12*P12,2)</f>
        <v>0</v>
      </c>
      <c r="R12" s="180"/>
      <c r="S12" s="180" t="s">
        <v>117</v>
      </c>
      <c r="T12" s="180" t="s">
        <v>126</v>
      </c>
      <c r="U12" s="180">
        <v>1.2869999999999999</v>
      </c>
      <c r="V12" s="180">
        <f>ROUND(E12*U12,2)</f>
        <v>8.65</v>
      </c>
      <c r="W12" s="180"/>
      <c r="X12" s="180" t="s">
        <v>118</v>
      </c>
      <c r="Y12" s="181" t="s">
        <v>119</v>
      </c>
      <c r="Z12" s="148"/>
      <c r="AA12" s="148"/>
      <c r="AB12" s="148"/>
      <c r="AC12" s="148"/>
      <c r="AD12" s="148"/>
      <c r="AE12" s="148"/>
      <c r="AF12" s="148"/>
      <c r="AG12" s="148" t="s">
        <v>120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33.75" outlineLevel="1" x14ac:dyDescent="0.2">
      <c r="A13" s="175">
        <v>4</v>
      </c>
      <c r="B13" s="176" t="s">
        <v>127</v>
      </c>
      <c r="C13" s="184" t="s">
        <v>128</v>
      </c>
      <c r="D13" s="177" t="s">
        <v>116</v>
      </c>
      <c r="E13" s="178">
        <v>5.1609999999999996</v>
      </c>
      <c r="F13" s="179"/>
      <c r="G13" s="180">
        <f>ROUND(E13*F13,2)</f>
        <v>0</v>
      </c>
      <c r="H13" s="179"/>
      <c r="I13" s="180">
        <f>ROUND(E13*H13,2)</f>
        <v>0</v>
      </c>
      <c r="J13" s="179"/>
      <c r="K13" s="180">
        <f>ROUND(E13*J13,2)</f>
        <v>0</v>
      </c>
      <c r="L13" s="180">
        <v>21</v>
      </c>
      <c r="M13" s="180">
        <f>G13*(1+L13/100)</f>
        <v>0</v>
      </c>
      <c r="N13" s="178">
        <v>4.9509999999999998E-2</v>
      </c>
      <c r="O13" s="178">
        <f>ROUND(E13*N13,2)</f>
        <v>0.26</v>
      </c>
      <c r="P13" s="178">
        <v>0</v>
      </c>
      <c r="Q13" s="178">
        <f>ROUND(E13*P13,2)</f>
        <v>0</v>
      </c>
      <c r="R13" s="180"/>
      <c r="S13" s="180" t="s">
        <v>117</v>
      </c>
      <c r="T13" s="180" t="s">
        <v>117</v>
      </c>
      <c r="U13" s="180">
        <v>1.2869999999999999</v>
      </c>
      <c r="V13" s="180">
        <f>ROUND(E13*U13,2)</f>
        <v>6.64</v>
      </c>
      <c r="W13" s="180"/>
      <c r="X13" s="180" t="s">
        <v>118</v>
      </c>
      <c r="Y13" s="181" t="s">
        <v>119</v>
      </c>
      <c r="Z13" s="148"/>
      <c r="AA13" s="148"/>
      <c r="AB13" s="148"/>
      <c r="AC13" s="148"/>
      <c r="AD13" s="148"/>
      <c r="AE13" s="148"/>
      <c r="AF13" s="148"/>
      <c r="AG13" s="148" t="s">
        <v>120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x14ac:dyDescent="0.2">
      <c r="A14" s="161" t="s">
        <v>112</v>
      </c>
      <c r="B14" s="162" t="s">
        <v>55</v>
      </c>
      <c r="C14" s="183" t="s">
        <v>56</v>
      </c>
      <c r="D14" s="163"/>
      <c r="E14" s="164"/>
      <c r="F14" s="165"/>
      <c r="G14" s="165">
        <f>SUMIF(AG15:AG16,"&lt;&gt;NOR",G15:G16)</f>
        <v>0</v>
      </c>
      <c r="H14" s="165"/>
      <c r="I14" s="165">
        <f>SUM(I15:I16)</f>
        <v>0</v>
      </c>
      <c r="J14" s="165"/>
      <c r="K14" s="165">
        <f>SUM(K15:K16)</f>
        <v>0</v>
      </c>
      <c r="L14" s="165"/>
      <c r="M14" s="165">
        <f>SUM(M15:M16)</f>
        <v>0</v>
      </c>
      <c r="N14" s="164"/>
      <c r="O14" s="164">
        <f>SUM(O15:O16)</f>
        <v>0.15000000000000002</v>
      </c>
      <c r="P14" s="164"/>
      <c r="Q14" s="164">
        <f>SUM(Q15:Q16)</f>
        <v>0</v>
      </c>
      <c r="R14" s="165"/>
      <c r="S14" s="165"/>
      <c r="T14" s="165"/>
      <c r="U14" s="165"/>
      <c r="V14" s="165">
        <f>SUM(V15:V16)</f>
        <v>8.120000000000001</v>
      </c>
      <c r="W14" s="165"/>
      <c r="X14" s="165"/>
      <c r="Y14" s="166"/>
      <c r="AG14" t="s">
        <v>113</v>
      </c>
    </row>
    <row r="15" spans="1:60" ht="22.5" outlineLevel="1" x14ac:dyDescent="0.2">
      <c r="A15" s="175">
        <v>5</v>
      </c>
      <c r="B15" s="176" t="s">
        <v>129</v>
      </c>
      <c r="C15" s="184" t="s">
        <v>130</v>
      </c>
      <c r="D15" s="177" t="s">
        <v>116</v>
      </c>
      <c r="E15" s="178">
        <v>25.780999999999999</v>
      </c>
      <c r="F15" s="179"/>
      <c r="G15" s="180">
        <f>ROUND(E15*F15,2)</f>
        <v>0</v>
      </c>
      <c r="H15" s="179"/>
      <c r="I15" s="180">
        <f>ROUND(E15*H15,2)</f>
        <v>0</v>
      </c>
      <c r="J15" s="179"/>
      <c r="K15" s="180">
        <f>ROUND(E15*J15,2)</f>
        <v>0</v>
      </c>
      <c r="L15" s="180">
        <v>21</v>
      </c>
      <c r="M15" s="180">
        <f>G15*(1+L15/100)</f>
        <v>0</v>
      </c>
      <c r="N15" s="178">
        <v>5.4000000000000003E-3</v>
      </c>
      <c r="O15" s="178">
        <f>ROUND(E15*N15,2)</f>
        <v>0.14000000000000001</v>
      </c>
      <c r="P15" s="178">
        <v>0</v>
      </c>
      <c r="Q15" s="178">
        <f>ROUND(E15*P15,2)</f>
        <v>0</v>
      </c>
      <c r="R15" s="180"/>
      <c r="S15" s="180" t="s">
        <v>117</v>
      </c>
      <c r="T15" s="180" t="s">
        <v>126</v>
      </c>
      <c r="U15" s="180">
        <v>0.245</v>
      </c>
      <c r="V15" s="180">
        <f>ROUND(E15*U15,2)</f>
        <v>6.32</v>
      </c>
      <c r="W15" s="180"/>
      <c r="X15" s="180" t="s">
        <v>118</v>
      </c>
      <c r="Y15" s="181" t="s">
        <v>119</v>
      </c>
      <c r="Z15" s="148"/>
      <c r="AA15" s="148"/>
      <c r="AB15" s="148"/>
      <c r="AC15" s="148"/>
      <c r="AD15" s="148"/>
      <c r="AE15" s="148"/>
      <c r="AF15" s="148"/>
      <c r="AG15" s="148" t="s">
        <v>120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2.5" outlineLevel="1" x14ac:dyDescent="0.2">
      <c r="A16" s="175">
        <v>6</v>
      </c>
      <c r="B16" s="176" t="s">
        <v>131</v>
      </c>
      <c r="C16" s="184" t="s">
        <v>132</v>
      </c>
      <c r="D16" s="177" t="s">
        <v>116</v>
      </c>
      <c r="E16" s="178">
        <v>25.780999999999999</v>
      </c>
      <c r="F16" s="179"/>
      <c r="G16" s="180">
        <f>ROUND(E16*F16,2)</f>
        <v>0</v>
      </c>
      <c r="H16" s="179"/>
      <c r="I16" s="180">
        <f>ROUND(E16*H16,2)</f>
        <v>0</v>
      </c>
      <c r="J16" s="179"/>
      <c r="K16" s="180">
        <f>ROUND(E16*J16,2)</f>
        <v>0</v>
      </c>
      <c r="L16" s="180">
        <v>21</v>
      </c>
      <c r="M16" s="180">
        <f>G16*(1+L16/100)</f>
        <v>0</v>
      </c>
      <c r="N16" s="178">
        <v>3.2000000000000003E-4</v>
      </c>
      <c r="O16" s="178">
        <f>ROUND(E16*N16,2)</f>
        <v>0.01</v>
      </c>
      <c r="P16" s="178">
        <v>0</v>
      </c>
      <c r="Q16" s="178">
        <f>ROUND(E16*P16,2)</f>
        <v>0</v>
      </c>
      <c r="R16" s="180"/>
      <c r="S16" s="180" t="s">
        <v>117</v>
      </c>
      <c r="T16" s="180" t="s">
        <v>126</v>
      </c>
      <c r="U16" s="180">
        <v>7.0000000000000007E-2</v>
      </c>
      <c r="V16" s="180">
        <f>ROUND(E16*U16,2)</f>
        <v>1.8</v>
      </c>
      <c r="W16" s="180"/>
      <c r="X16" s="180" t="s">
        <v>118</v>
      </c>
      <c r="Y16" s="181" t="s">
        <v>119</v>
      </c>
      <c r="Z16" s="148"/>
      <c r="AA16" s="148"/>
      <c r="AB16" s="148"/>
      <c r="AC16" s="148"/>
      <c r="AD16" s="148"/>
      <c r="AE16" s="148"/>
      <c r="AF16" s="148"/>
      <c r="AG16" s="148" t="s">
        <v>120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x14ac:dyDescent="0.2">
      <c r="A17" s="161" t="s">
        <v>112</v>
      </c>
      <c r="B17" s="162" t="s">
        <v>57</v>
      </c>
      <c r="C17" s="183" t="s">
        <v>58</v>
      </c>
      <c r="D17" s="163"/>
      <c r="E17" s="164"/>
      <c r="F17" s="165"/>
      <c r="G17" s="165">
        <f>SUMIF(AG18:AG20,"&lt;&gt;NOR",G18:G20)</f>
        <v>0</v>
      </c>
      <c r="H17" s="165"/>
      <c r="I17" s="165">
        <f>SUM(I18:I20)</f>
        <v>0</v>
      </c>
      <c r="J17" s="165"/>
      <c r="K17" s="165">
        <f>SUM(K18:K20)</f>
        <v>0</v>
      </c>
      <c r="L17" s="165"/>
      <c r="M17" s="165">
        <f>SUM(M18:M20)</f>
        <v>0</v>
      </c>
      <c r="N17" s="164"/>
      <c r="O17" s="164">
        <f>SUM(O18:O20)</f>
        <v>0.47000000000000003</v>
      </c>
      <c r="P17" s="164"/>
      <c r="Q17" s="164">
        <f>SUM(Q18:Q20)</f>
        <v>0</v>
      </c>
      <c r="R17" s="165"/>
      <c r="S17" s="165"/>
      <c r="T17" s="165"/>
      <c r="U17" s="165"/>
      <c r="V17" s="165">
        <f>SUM(V18:V20)</f>
        <v>22.490000000000002</v>
      </c>
      <c r="W17" s="165"/>
      <c r="X17" s="165"/>
      <c r="Y17" s="166"/>
      <c r="AG17" t="s">
        <v>113</v>
      </c>
    </row>
    <row r="18" spans="1:60" ht="22.5" outlineLevel="1" x14ac:dyDescent="0.2">
      <c r="A18" s="175">
        <v>7</v>
      </c>
      <c r="B18" s="176" t="s">
        <v>133</v>
      </c>
      <c r="C18" s="184" t="s">
        <v>134</v>
      </c>
      <c r="D18" s="177" t="s">
        <v>123</v>
      </c>
      <c r="E18" s="178">
        <v>22.63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2.5100000000000001E-3</v>
      </c>
      <c r="O18" s="178">
        <f>ROUND(E18*N18,2)</f>
        <v>0.06</v>
      </c>
      <c r="P18" s="178">
        <v>0</v>
      </c>
      <c r="Q18" s="178">
        <f>ROUND(E18*P18,2)</f>
        <v>0</v>
      </c>
      <c r="R18" s="180"/>
      <c r="S18" s="180" t="s">
        <v>117</v>
      </c>
      <c r="T18" s="180" t="s">
        <v>126</v>
      </c>
      <c r="U18" s="180">
        <v>0.18232999999999999</v>
      </c>
      <c r="V18" s="180">
        <f>ROUND(E18*U18,2)</f>
        <v>4.13</v>
      </c>
      <c r="W18" s="180"/>
      <c r="X18" s="180" t="s">
        <v>118</v>
      </c>
      <c r="Y18" s="181" t="s">
        <v>119</v>
      </c>
      <c r="Z18" s="148"/>
      <c r="AA18" s="148"/>
      <c r="AB18" s="148"/>
      <c r="AC18" s="148"/>
      <c r="AD18" s="148"/>
      <c r="AE18" s="148"/>
      <c r="AF18" s="148"/>
      <c r="AG18" s="148" t="s">
        <v>120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ht="22.5" outlineLevel="1" x14ac:dyDescent="0.2">
      <c r="A19" s="175">
        <v>8</v>
      </c>
      <c r="B19" s="176" t="s">
        <v>135</v>
      </c>
      <c r="C19" s="184" t="s">
        <v>136</v>
      </c>
      <c r="D19" s="177" t="s">
        <v>116</v>
      </c>
      <c r="E19" s="178">
        <v>26.797499999999999</v>
      </c>
      <c r="F19" s="179"/>
      <c r="G19" s="180">
        <f>ROUND(E19*F19,2)</f>
        <v>0</v>
      </c>
      <c r="H19" s="179"/>
      <c r="I19" s="180">
        <f>ROUND(E19*H19,2)</f>
        <v>0</v>
      </c>
      <c r="J19" s="179"/>
      <c r="K19" s="180">
        <f>ROUND(E19*J19,2)</f>
        <v>0</v>
      </c>
      <c r="L19" s="180">
        <v>21</v>
      </c>
      <c r="M19" s="180">
        <f>G19*(1+L19/100)</f>
        <v>0</v>
      </c>
      <c r="N19" s="178">
        <v>1.0630000000000001E-2</v>
      </c>
      <c r="O19" s="178">
        <f>ROUND(E19*N19,2)</f>
        <v>0.28000000000000003</v>
      </c>
      <c r="P19" s="178">
        <v>0</v>
      </c>
      <c r="Q19" s="178">
        <f>ROUND(E19*P19,2)</f>
        <v>0</v>
      </c>
      <c r="R19" s="180"/>
      <c r="S19" s="180" t="s">
        <v>117</v>
      </c>
      <c r="T19" s="180" t="s">
        <v>126</v>
      </c>
      <c r="U19" s="180">
        <v>0.33688000000000001</v>
      </c>
      <c r="V19" s="180">
        <f>ROUND(E19*U19,2)</f>
        <v>9.0299999999999994</v>
      </c>
      <c r="W19" s="180"/>
      <c r="X19" s="180" t="s">
        <v>118</v>
      </c>
      <c r="Y19" s="181" t="s">
        <v>119</v>
      </c>
      <c r="Z19" s="148"/>
      <c r="AA19" s="148"/>
      <c r="AB19" s="148"/>
      <c r="AC19" s="148"/>
      <c r="AD19" s="148"/>
      <c r="AE19" s="148"/>
      <c r="AF19" s="148"/>
      <c r="AG19" s="148" t="s">
        <v>120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33.75" outlineLevel="1" x14ac:dyDescent="0.2">
      <c r="A20" s="175">
        <v>9</v>
      </c>
      <c r="B20" s="176" t="s">
        <v>137</v>
      </c>
      <c r="C20" s="184" t="s">
        <v>138</v>
      </c>
      <c r="D20" s="177" t="s">
        <v>116</v>
      </c>
      <c r="E20" s="178">
        <v>25.780999999999999</v>
      </c>
      <c r="F20" s="179"/>
      <c r="G20" s="180">
        <f>ROUND(E20*F20,2)</f>
        <v>0</v>
      </c>
      <c r="H20" s="179"/>
      <c r="I20" s="180">
        <f>ROUND(E20*H20,2)</f>
        <v>0</v>
      </c>
      <c r="J20" s="179"/>
      <c r="K20" s="180">
        <f>ROUND(E20*J20,2)</f>
        <v>0</v>
      </c>
      <c r="L20" s="180">
        <v>21</v>
      </c>
      <c r="M20" s="180">
        <f>G20*(1+L20/100)</f>
        <v>0</v>
      </c>
      <c r="N20" s="178">
        <v>4.9100000000000003E-3</v>
      </c>
      <c r="O20" s="178">
        <f>ROUND(E20*N20,2)</f>
        <v>0.13</v>
      </c>
      <c r="P20" s="178">
        <v>0</v>
      </c>
      <c r="Q20" s="178">
        <f>ROUND(E20*P20,2)</f>
        <v>0</v>
      </c>
      <c r="R20" s="180"/>
      <c r="S20" s="180" t="s">
        <v>117</v>
      </c>
      <c r="T20" s="180" t="s">
        <v>126</v>
      </c>
      <c r="U20" s="180">
        <v>0.36199999999999999</v>
      </c>
      <c r="V20" s="180">
        <f>ROUND(E20*U20,2)</f>
        <v>9.33</v>
      </c>
      <c r="W20" s="180"/>
      <c r="X20" s="180" t="s">
        <v>118</v>
      </c>
      <c r="Y20" s="181" t="s">
        <v>119</v>
      </c>
      <c r="Z20" s="148"/>
      <c r="AA20" s="148"/>
      <c r="AB20" s="148"/>
      <c r="AC20" s="148"/>
      <c r="AD20" s="148"/>
      <c r="AE20" s="148"/>
      <c r="AF20" s="148"/>
      <c r="AG20" s="148" t="s">
        <v>120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x14ac:dyDescent="0.2">
      <c r="A21" s="161" t="s">
        <v>112</v>
      </c>
      <c r="B21" s="162" t="s">
        <v>59</v>
      </c>
      <c r="C21" s="183" t="s">
        <v>60</v>
      </c>
      <c r="D21" s="163"/>
      <c r="E21" s="164"/>
      <c r="F21" s="165"/>
      <c r="G21" s="165">
        <f>SUMIF(AG22:AG23,"&lt;&gt;NOR",G22:G23)</f>
        <v>0</v>
      </c>
      <c r="H21" s="165"/>
      <c r="I21" s="165">
        <f>SUM(I22:I23)</f>
        <v>0</v>
      </c>
      <c r="J21" s="165"/>
      <c r="K21" s="165">
        <f>SUM(K22:K23)</f>
        <v>0</v>
      </c>
      <c r="L21" s="165"/>
      <c r="M21" s="165">
        <f>SUM(M22:M23)</f>
        <v>0</v>
      </c>
      <c r="N21" s="164"/>
      <c r="O21" s="164">
        <f>SUM(O22:O23)</f>
        <v>0</v>
      </c>
      <c r="P21" s="164"/>
      <c r="Q21" s="164">
        <f>SUM(Q22:Q23)</f>
        <v>0</v>
      </c>
      <c r="R21" s="165"/>
      <c r="S21" s="165"/>
      <c r="T21" s="165"/>
      <c r="U21" s="165"/>
      <c r="V21" s="165">
        <f>SUM(V22:V23)</f>
        <v>11.31</v>
      </c>
      <c r="W21" s="165"/>
      <c r="X21" s="165"/>
      <c r="Y21" s="166"/>
      <c r="AG21" t="s">
        <v>113</v>
      </c>
    </row>
    <row r="22" spans="1:60" ht="22.5" outlineLevel="1" x14ac:dyDescent="0.2">
      <c r="A22" s="175">
        <v>10</v>
      </c>
      <c r="B22" s="176" t="s">
        <v>139</v>
      </c>
      <c r="C22" s="184" t="s">
        <v>140</v>
      </c>
      <c r="D22" s="177" t="s">
        <v>123</v>
      </c>
      <c r="E22" s="178">
        <v>4.8</v>
      </c>
      <c r="F22" s="179"/>
      <c r="G22" s="180">
        <f>ROUND(E22*F22,2)</f>
        <v>0</v>
      </c>
      <c r="H22" s="179"/>
      <c r="I22" s="180">
        <f>ROUND(E22*H22,2)</f>
        <v>0</v>
      </c>
      <c r="J22" s="179"/>
      <c r="K22" s="180">
        <f>ROUND(E22*J22,2)</f>
        <v>0</v>
      </c>
      <c r="L22" s="180">
        <v>21</v>
      </c>
      <c r="M22" s="180">
        <f>G22*(1+L22/100)</f>
        <v>0</v>
      </c>
      <c r="N22" s="178">
        <v>1E-4</v>
      </c>
      <c r="O22" s="178">
        <f>ROUND(E22*N22,2)</f>
        <v>0</v>
      </c>
      <c r="P22" s="178">
        <v>0</v>
      </c>
      <c r="Q22" s="178">
        <f>ROUND(E22*P22,2)</f>
        <v>0</v>
      </c>
      <c r="R22" s="180"/>
      <c r="S22" s="180" t="s">
        <v>117</v>
      </c>
      <c r="T22" s="180" t="s">
        <v>126</v>
      </c>
      <c r="U22" s="180">
        <v>0.27323999999999998</v>
      </c>
      <c r="V22" s="180">
        <f>ROUND(E22*U22,2)</f>
        <v>1.31</v>
      </c>
      <c r="W22" s="180"/>
      <c r="X22" s="180" t="s">
        <v>118</v>
      </c>
      <c r="Y22" s="181" t="s">
        <v>119</v>
      </c>
      <c r="Z22" s="148"/>
      <c r="AA22" s="148"/>
      <c r="AB22" s="148"/>
      <c r="AC22" s="148"/>
      <c r="AD22" s="148"/>
      <c r="AE22" s="148"/>
      <c r="AF22" s="148"/>
      <c r="AG22" s="148" t="s">
        <v>120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75">
        <v>11</v>
      </c>
      <c r="B23" s="176" t="s">
        <v>141</v>
      </c>
      <c r="C23" s="184" t="s">
        <v>142</v>
      </c>
      <c r="D23" s="177" t="s">
        <v>143</v>
      </c>
      <c r="E23" s="178">
        <v>10</v>
      </c>
      <c r="F23" s="179"/>
      <c r="G23" s="180">
        <f>ROUND(E23*F23,2)</f>
        <v>0</v>
      </c>
      <c r="H23" s="179"/>
      <c r="I23" s="180">
        <f>ROUND(E23*H23,2)</f>
        <v>0</v>
      </c>
      <c r="J23" s="179"/>
      <c r="K23" s="180">
        <f>ROUND(E23*J23,2)</f>
        <v>0</v>
      </c>
      <c r="L23" s="180">
        <v>21</v>
      </c>
      <c r="M23" s="180">
        <f>G23*(1+L23/100)</f>
        <v>0</v>
      </c>
      <c r="N23" s="178">
        <v>0</v>
      </c>
      <c r="O23" s="178">
        <f>ROUND(E23*N23,2)</f>
        <v>0</v>
      </c>
      <c r="P23" s="178">
        <v>0</v>
      </c>
      <c r="Q23" s="178">
        <f>ROUND(E23*P23,2)</f>
        <v>0</v>
      </c>
      <c r="R23" s="180" t="s">
        <v>144</v>
      </c>
      <c r="S23" s="180" t="s">
        <v>117</v>
      </c>
      <c r="T23" s="180" t="s">
        <v>126</v>
      </c>
      <c r="U23" s="180">
        <v>1</v>
      </c>
      <c r="V23" s="180">
        <f>ROUND(E23*U23,2)</f>
        <v>10</v>
      </c>
      <c r="W23" s="180"/>
      <c r="X23" s="180" t="s">
        <v>145</v>
      </c>
      <c r="Y23" s="181" t="s">
        <v>119</v>
      </c>
      <c r="Z23" s="148"/>
      <c r="AA23" s="148"/>
      <c r="AB23" s="148"/>
      <c r="AC23" s="148"/>
      <c r="AD23" s="148"/>
      <c r="AE23" s="148"/>
      <c r="AF23" s="148"/>
      <c r="AG23" s="148" t="s">
        <v>146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x14ac:dyDescent="0.2">
      <c r="A24" s="161" t="s">
        <v>112</v>
      </c>
      <c r="B24" s="162" t="s">
        <v>61</v>
      </c>
      <c r="C24" s="183" t="s">
        <v>62</v>
      </c>
      <c r="D24" s="163"/>
      <c r="E24" s="164"/>
      <c r="F24" s="165"/>
      <c r="G24" s="165">
        <f>SUMIF(AG25:AG25,"&lt;&gt;NOR",G25:G25)</f>
        <v>0</v>
      </c>
      <c r="H24" s="165"/>
      <c r="I24" s="165">
        <f>SUM(I25:I25)</f>
        <v>0</v>
      </c>
      <c r="J24" s="165"/>
      <c r="K24" s="165">
        <f>SUM(K25:K25)</f>
        <v>0</v>
      </c>
      <c r="L24" s="165"/>
      <c r="M24" s="165">
        <f>SUM(M25:M25)</f>
        <v>0</v>
      </c>
      <c r="N24" s="164"/>
      <c r="O24" s="164">
        <f>SUM(O25:O25)</f>
        <v>0.05</v>
      </c>
      <c r="P24" s="164"/>
      <c r="Q24" s="164">
        <f>SUM(Q25:Q25)</f>
        <v>0</v>
      </c>
      <c r="R24" s="165"/>
      <c r="S24" s="165"/>
      <c r="T24" s="165"/>
      <c r="U24" s="165"/>
      <c r="V24" s="165">
        <f>SUM(V25:V25)</f>
        <v>7.28</v>
      </c>
      <c r="W24" s="165"/>
      <c r="X24" s="165"/>
      <c r="Y24" s="166"/>
      <c r="AG24" t="s">
        <v>113</v>
      </c>
    </row>
    <row r="25" spans="1:60" outlineLevel="1" x14ac:dyDescent="0.2">
      <c r="A25" s="175">
        <v>12</v>
      </c>
      <c r="B25" s="176" t="s">
        <v>147</v>
      </c>
      <c r="C25" s="184" t="s">
        <v>148</v>
      </c>
      <c r="D25" s="177" t="s">
        <v>116</v>
      </c>
      <c r="E25" s="178">
        <v>34</v>
      </c>
      <c r="F25" s="179"/>
      <c r="G25" s="180">
        <f>ROUND(E25*F25,2)</f>
        <v>0</v>
      </c>
      <c r="H25" s="179"/>
      <c r="I25" s="180">
        <f>ROUND(E25*H25,2)</f>
        <v>0</v>
      </c>
      <c r="J25" s="179"/>
      <c r="K25" s="180">
        <f>ROUND(E25*J25,2)</f>
        <v>0</v>
      </c>
      <c r="L25" s="180">
        <v>21</v>
      </c>
      <c r="M25" s="180">
        <f>G25*(1+L25/100)</f>
        <v>0</v>
      </c>
      <c r="N25" s="178">
        <v>1.58E-3</v>
      </c>
      <c r="O25" s="178">
        <f>ROUND(E25*N25,2)</f>
        <v>0.05</v>
      </c>
      <c r="P25" s="178">
        <v>0</v>
      </c>
      <c r="Q25" s="178">
        <f>ROUND(E25*P25,2)</f>
        <v>0</v>
      </c>
      <c r="R25" s="180"/>
      <c r="S25" s="180" t="s">
        <v>117</v>
      </c>
      <c r="T25" s="180" t="s">
        <v>126</v>
      </c>
      <c r="U25" s="180">
        <v>0.214</v>
      </c>
      <c r="V25" s="180">
        <f>ROUND(E25*U25,2)</f>
        <v>7.28</v>
      </c>
      <c r="W25" s="180"/>
      <c r="X25" s="180" t="s">
        <v>118</v>
      </c>
      <c r="Y25" s="181" t="s">
        <v>119</v>
      </c>
      <c r="Z25" s="148"/>
      <c r="AA25" s="148"/>
      <c r="AB25" s="148"/>
      <c r="AC25" s="148"/>
      <c r="AD25" s="148"/>
      <c r="AE25" s="148"/>
      <c r="AF25" s="148"/>
      <c r="AG25" s="148" t="s">
        <v>120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25.5" x14ac:dyDescent="0.2">
      <c r="A26" s="161" t="s">
        <v>112</v>
      </c>
      <c r="B26" s="162" t="s">
        <v>63</v>
      </c>
      <c r="C26" s="183" t="s">
        <v>64</v>
      </c>
      <c r="D26" s="163"/>
      <c r="E26" s="164"/>
      <c r="F26" s="165"/>
      <c r="G26" s="165">
        <f>SUMIF(AG27:AG27,"&lt;&gt;NOR",G27:G27)</f>
        <v>0</v>
      </c>
      <c r="H26" s="165"/>
      <c r="I26" s="165">
        <f>SUM(I27:I27)</f>
        <v>0</v>
      </c>
      <c r="J26" s="165"/>
      <c r="K26" s="165">
        <f>SUM(K27:K27)</f>
        <v>0</v>
      </c>
      <c r="L26" s="165"/>
      <c r="M26" s="165">
        <f>SUM(M27:M27)</f>
        <v>0</v>
      </c>
      <c r="N26" s="164"/>
      <c r="O26" s="164">
        <f>SUM(O27:O27)</f>
        <v>0</v>
      </c>
      <c r="P26" s="164"/>
      <c r="Q26" s="164">
        <f>SUM(Q27:Q27)</f>
        <v>0</v>
      </c>
      <c r="R26" s="165"/>
      <c r="S26" s="165"/>
      <c r="T26" s="165"/>
      <c r="U26" s="165"/>
      <c r="V26" s="165">
        <f>SUM(V27:V27)</f>
        <v>2.88</v>
      </c>
      <c r="W26" s="165"/>
      <c r="X26" s="165"/>
      <c r="Y26" s="166"/>
      <c r="AG26" t="s">
        <v>113</v>
      </c>
    </row>
    <row r="27" spans="1:60" outlineLevel="1" x14ac:dyDescent="0.2">
      <c r="A27" s="175">
        <v>13</v>
      </c>
      <c r="B27" s="176" t="s">
        <v>149</v>
      </c>
      <c r="C27" s="184" t="s">
        <v>150</v>
      </c>
      <c r="D27" s="177" t="s">
        <v>116</v>
      </c>
      <c r="E27" s="178">
        <v>9.36</v>
      </c>
      <c r="F27" s="179"/>
      <c r="G27" s="180">
        <f>ROUND(E27*F27,2)</f>
        <v>0</v>
      </c>
      <c r="H27" s="179"/>
      <c r="I27" s="180">
        <f>ROUND(E27*H27,2)</f>
        <v>0</v>
      </c>
      <c r="J27" s="179"/>
      <c r="K27" s="180">
        <f>ROUND(E27*J27,2)</f>
        <v>0</v>
      </c>
      <c r="L27" s="180">
        <v>21</v>
      </c>
      <c r="M27" s="180">
        <f>G27*(1+L27/100)</f>
        <v>0</v>
      </c>
      <c r="N27" s="178">
        <v>4.0000000000000003E-5</v>
      </c>
      <c r="O27" s="178">
        <f>ROUND(E27*N27,2)</f>
        <v>0</v>
      </c>
      <c r="P27" s="178">
        <v>0</v>
      </c>
      <c r="Q27" s="178">
        <f>ROUND(E27*P27,2)</f>
        <v>0</v>
      </c>
      <c r="R27" s="180"/>
      <c r="S27" s="180" t="s">
        <v>117</v>
      </c>
      <c r="T27" s="180" t="s">
        <v>126</v>
      </c>
      <c r="U27" s="180">
        <v>0.308</v>
      </c>
      <c r="V27" s="180">
        <f>ROUND(E27*U27,2)</f>
        <v>2.88</v>
      </c>
      <c r="W27" s="180"/>
      <c r="X27" s="180" t="s">
        <v>118</v>
      </c>
      <c r="Y27" s="181" t="s">
        <v>119</v>
      </c>
      <c r="Z27" s="148"/>
      <c r="AA27" s="148"/>
      <c r="AB27" s="148"/>
      <c r="AC27" s="148"/>
      <c r="AD27" s="148"/>
      <c r="AE27" s="148"/>
      <c r="AF27" s="148"/>
      <c r="AG27" s="148" t="s">
        <v>120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x14ac:dyDescent="0.2">
      <c r="A28" s="161" t="s">
        <v>112</v>
      </c>
      <c r="B28" s="162" t="s">
        <v>65</v>
      </c>
      <c r="C28" s="183" t="s">
        <v>66</v>
      </c>
      <c r="D28" s="163"/>
      <c r="E28" s="164"/>
      <c r="F28" s="165"/>
      <c r="G28" s="165">
        <f>SUMIF(AG29:AG34,"&lt;&gt;NOR",G29:G34)</f>
        <v>0</v>
      </c>
      <c r="H28" s="165"/>
      <c r="I28" s="165">
        <f>SUM(I29:I34)</f>
        <v>0</v>
      </c>
      <c r="J28" s="165"/>
      <c r="K28" s="165">
        <f>SUM(K29:K34)</f>
        <v>0</v>
      </c>
      <c r="L28" s="165"/>
      <c r="M28" s="165">
        <f>SUM(M29:M34)</f>
        <v>0</v>
      </c>
      <c r="N28" s="164"/>
      <c r="O28" s="164">
        <f>SUM(O29:O34)</f>
        <v>0.02</v>
      </c>
      <c r="P28" s="164"/>
      <c r="Q28" s="164">
        <f>SUM(Q29:Q34)</f>
        <v>3.39</v>
      </c>
      <c r="R28" s="165"/>
      <c r="S28" s="165"/>
      <c r="T28" s="165"/>
      <c r="U28" s="165"/>
      <c r="V28" s="165">
        <f>SUM(V29:V34)</f>
        <v>12.310000000000002</v>
      </c>
      <c r="W28" s="165"/>
      <c r="X28" s="165"/>
      <c r="Y28" s="166"/>
      <c r="AG28" t="s">
        <v>113</v>
      </c>
    </row>
    <row r="29" spans="1:60" outlineLevel="1" x14ac:dyDescent="0.2">
      <c r="A29" s="175">
        <v>14</v>
      </c>
      <c r="B29" s="176" t="s">
        <v>151</v>
      </c>
      <c r="C29" s="184" t="s">
        <v>152</v>
      </c>
      <c r="D29" s="177" t="s">
        <v>116</v>
      </c>
      <c r="E29" s="178">
        <v>19.574999999999999</v>
      </c>
      <c r="F29" s="179"/>
      <c r="G29" s="180">
        <f t="shared" ref="G29:G34" si="0">ROUND(E29*F29,2)</f>
        <v>0</v>
      </c>
      <c r="H29" s="179"/>
      <c r="I29" s="180">
        <f t="shared" ref="I29:I34" si="1">ROUND(E29*H29,2)</f>
        <v>0</v>
      </c>
      <c r="J29" s="179"/>
      <c r="K29" s="180">
        <f t="shared" ref="K29:K34" si="2">ROUND(E29*J29,2)</f>
        <v>0</v>
      </c>
      <c r="L29" s="180">
        <v>21</v>
      </c>
      <c r="M29" s="180">
        <f t="shared" ref="M29:M34" si="3">G29*(1+L29/100)</f>
        <v>0</v>
      </c>
      <c r="N29" s="178">
        <v>6.7000000000000002E-4</v>
      </c>
      <c r="O29" s="178">
        <f t="shared" ref="O29:O34" si="4">ROUND(E29*N29,2)</f>
        <v>0.01</v>
      </c>
      <c r="P29" s="178">
        <v>0.13300000000000001</v>
      </c>
      <c r="Q29" s="178">
        <f t="shared" ref="Q29:Q34" si="5">ROUND(E29*P29,2)</f>
        <v>2.6</v>
      </c>
      <c r="R29" s="180"/>
      <c r="S29" s="180" t="s">
        <v>117</v>
      </c>
      <c r="T29" s="180" t="s">
        <v>117</v>
      </c>
      <c r="U29" s="180">
        <v>0.188</v>
      </c>
      <c r="V29" s="180">
        <f t="shared" ref="V29:V34" si="6">ROUND(E29*U29,2)</f>
        <v>3.68</v>
      </c>
      <c r="W29" s="180"/>
      <c r="X29" s="180" t="s">
        <v>118</v>
      </c>
      <c r="Y29" s="181" t="s">
        <v>119</v>
      </c>
      <c r="Z29" s="148"/>
      <c r="AA29" s="148"/>
      <c r="AB29" s="148"/>
      <c r="AC29" s="148"/>
      <c r="AD29" s="148"/>
      <c r="AE29" s="148"/>
      <c r="AF29" s="148"/>
      <c r="AG29" s="148" t="s">
        <v>120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75">
        <v>15</v>
      </c>
      <c r="B30" s="176" t="s">
        <v>153</v>
      </c>
      <c r="C30" s="184" t="s">
        <v>154</v>
      </c>
      <c r="D30" s="177" t="s">
        <v>123</v>
      </c>
      <c r="E30" s="178">
        <v>9.6</v>
      </c>
      <c r="F30" s="179"/>
      <c r="G30" s="180">
        <f t="shared" si="0"/>
        <v>0</v>
      </c>
      <c r="H30" s="179"/>
      <c r="I30" s="180">
        <f t="shared" si="1"/>
        <v>0</v>
      </c>
      <c r="J30" s="179"/>
      <c r="K30" s="180">
        <f t="shared" si="2"/>
        <v>0</v>
      </c>
      <c r="L30" s="180">
        <v>21</v>
      </c>
      <c r="M30" s="180">
        <f t="shared" si="3"/>
        <v>0</v>
      </c>
      <c r="N30" s="178">
        <v>0</v>
      </c>
      <c r="O30" s="178">
        <f t="shared" si="4"/>
        <v>0</v>
      </c>
      <c r="P30" s="178">
        <v>4.0000000000000002E-4</v>
      </c>
      <c r="Q30" s="178">
        <f t="shared" si="5"/>
        <v>0</v>
      </c>
      <c r="R30" s="180"/>
      <c r="S30" s="180" t="s">
        <v>117</v>
      </c>
      <c r="T30" s="180" t="s">
        <v>126</v>
      </c>
      <c r="U30" s="180">
        <v>7.0000000000000007E-2</v>
      </c>
      <c r="V30" s="180">
        <f t="shared" si="6"/>
        <v>0.67</v>
      </c>
      <c r="W30" s="180"/>
      <c r="X30" s="180" t="s">
        <v>118</v>
      </c>
      <c r="Y30" s="181" t="s">
        <v>119</v>
      </c>
      <c r="Z30" s="148"/>
      <c r="AA30" s="148"/>
      <c r="AB30" s="148"/>
      <c r="AC30" s="148"/>
      <c r="AD30" s="148"/>
      <c r="AE30" s="148"/>
      <c r="AF30" s="148"/>
      <c r="AG30" s="148" t="s">
        <v>120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22.5" outlineLevel="1" x14ac:dyDescent="0.2">
      <c r="A31" s="175">
        <v>16</v>
      </c>
      <c r="B31" s="176" t="s">
        <v>155</v>
      </c>
      <c r="C31" s="184" t="s">
        <v>156</v>
      </c>
      <c r="D31" s="177" t="s">
        <v>157</v>
      </c>
      <c r="E31" s="178">
        <v>3</v>
      </c>
      <c r="F31" s="179"/>
      <c r="G31" s="180">
        <f t="shared" si="0"/>
        <v>0</v>
      </c>
      <c r="H31" s="179"/>
      <c r="I31" s="180">
        <f t="shared" si="1"/>
        <v>0</v>
      </c>
      <c r="J31" s="179"/>
      <c r="K31" s="180">
        <f t="shared" si="2"/>
        <v>0</v>
      </c>
      <c r="L31" s="180">
        <v>21</v>
      </c>
      <c r="M31" s="180">
        <f t="shared" si="3"/>
        <v>0</v>
      </c>
      <c r="N31" s="178">
        <v>0</v>
      </c>
      <c r="O31" s="178">
        <f t="shared" si="4"/>
        <v>0</v>
      </c>
      <c r="P31" s="178">
        <v>0</v>
      </c>
      <c r="Q31" s="178">
        <f t="shared" si="5"/>
        <v>0</v>
      </c>
      <c r="R31" s="180"/>
      <c r="S31" s="180" t="s">
        <v>117</v>
      </c>
      <c r="T31" s="180" t="s">
        <v>117</v>
      </c>
      <c r="U31" s="180">
        <v>0.05</v>
      </c>
      <c r="V31" s="180">
        <f t="shared" si="6"/>
        <v>0.15</v>
      </c>
      <c r="W31" s="180"/>
      <c r="X31" s="180" t="s">
        <v>118</v>
      </c>
      <c r="Y31" s="181" t="s">
        <v>119</v>
      </c>
      <c r="Z31" s="148"/>
      <c r="AA31" s="148"/>
      <c r="AB31" s="148"/>
      <c r="AC31" s="148"/>
      <c r="AD31" s="148"/>
      <c r="AE31" s="148"/>
      <c r="AF31" s="148"/>
      <c r="AG31" s="148" t="s">
        <v>120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75">
        <v>17</v>
      </c>
      <c r="B32" s="176" t="s">
        <v>158</v>
      </c>
      <c r="C32" s="184" t="s">
        <v>159</v>
      </c>
      <c r="D32" s="177" t="s">
        <v>116</v>
      </c>
      <c r="E32" s="178">
        <v>4.8</v>
      </c>
      <c r="F32" s="179"/>
      <c r="G32" s="180">
        <f t="shared" si="0"/>
        <v>0</v>
      </c>
      <c r="H32" s="179"/>
      <c r="I32" s="180">
        <f t="shared" si="1"/>
        <v>0</v>
      </c>
      <c r="J32" s="179"/>
      <c r="K32" s="180">
        <f t="shared" si="2"/>
        <v>0</v>
      </c>
      <c r="L32" s="180">
        <v>21</v>
      </c>
      <c r="M32" s="180">
        <f t="shared" si="3"/>
        <v>0</v>
      </c>
      <c r="N32" s="178">
        <v>1.17E-3</v>
      </c>
      <c r="O32" s="178">
        <f t="shared" si="4"/>
        <v>0.01</v>
      </c>
      <c r="P32" s="178">
        <v>7.5999999999999998E-2</v>
      </c>
      <c r="Q32" s="178">
        <f t="shared" si="5"/>
        <v>0.36</v>
      </c>
      <c r="R32" s="180"/>
      <c r="S32" s="180" t="s">
        <v>117</v>
      </c>
      <c r="T32" s="180" t="s">
        <v>126</v>
      </c>
      <c r="U32" s="180">
        <v>0.93899999999999995</v>
      </c>
      <c r="V32" s="180">
        <f t="shared" si="6"/>
        <v>4.51</v>
      </c>
      <c r="W32" s="180"/>
      <c r="X32" s="180" t="s">
        <v>118</v>
      </c>
      <c r="Y32" s="181" t="s">
        <v>119</v>
      </c>
      <c r="Z32" s="148"/>
      <c r="AA32" s="148"/>
      <c r="AB32" s="148"/>
      <c r="AC32" s="148"/>
      <c r="AD32" s="148"/>
      <c r="AE32" s="148"/>
      <c r="AF32" s="148"/>
      <c r="AG32" s="148" t="s">
        <v>120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5">
        <v>18</v>
      </c>
      <c r="B33" s="176" t="s">
        <v>160</v>
      </c>
      <c r="C33" s="184" t="s">
        <v>161</v>
      </c>
      <c r="D33" s="177" t="s">
        <v>123</v>
      </c>
      <c r="E33" s="178">
        <v>1.1000000000000001</v>
      </c>
      <c r="F33" s="179"/>
      <c r="G33" s="180">
        <f t="shared" si="0"/>
        <v>0</v>
      </c>
      <c r="H33" s="179"/>
      <c r="I33" s="180">
        <f t="shared" si="1"/>
        <v>0</v>
      </c>
      <c r="J33" s="179"/>
      <c r="K33" s="180">
        <f t="shared" si="2"/>
        <v>0</v>
      </c>
      <c r="L33" s="180">
        <v>21</v>
      </c>
      <c r="M33" s="180">
        <f t="shared" si="3"/>
        <v>0</v>
      </c>
      <c r="N33" s="178">
        <v>0</v>
      </c>
      <c r="O33" s="178">
        <f t="shared" si="4"/>
        <v>0</v>
      </c>
      <c r="P33" s="178">
        <v>4.6000000000000001E-4</v>
      </c>
      <c r="Q33" s="178">
        <f t="shared" si="5"/>
        <v>0</v>
      </c>
      <c r="R33" s="180"/>
      <c r="S33" s="180" t="s">
        <v>117</v>
      </c>
      <c r="T33" s="180" t="s">
        <v>126</v>
      </c>
      <c r="U33" s="180">
        <v>0.81</v>
      </c>
      <c r="V33" s="180">
        <f t="shared" si="6"/>
        <v>0.89</v>
      </c>
      <c r="W33" s="180"/>
      <c r="X33" s="180" t="s">
        <v>118</v>
      </c>
      <c r="Y33" s="181" t="s">
        <v>119</v>
      </c>
      <c r="Z33" s="148"/>
      <c r="AA33" s="148"/>
      <c r="AB33" s="148"/>
      <c r="AC33" s="148"/>
      <c r="AD33" s="148"/>
      <c r="AE33" s="148"/>
      <c r="AF33" s="148"/>
      <c r="AG33" s="148" t="s">
        <v>120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5">
        <v>19</v>
      </c>
      <c r="B34" s="176" t="s">
        <v>162</v>
      </c>
      <c r="C34" s="184" t="s">
        <v>163</v>
      </c>
      <c r="D34" s="177" t="s">
        <v>116</v>
      </c>
      <c r="E34" s="178">
        <v>26.797499999999999</v>
      </c>
      <c r="F34" s="179"/>
      <c r="G34" s="180">
        <f t="shared" si="0"/>
        <v>0</v>
      </c>
      <c r="H34" s="179"/>
      <c r="I34" s="180">
        <f t="shared" si="1"/>
        <v>0</v>
      </c>
      <c r="J34" s="179"/>
      <c r="K34" s="180">
        <f t="shared" si="2"/>
        <v>0</v>
      </c>
      <c r="L34" s="180">
        <v>21</v>
      </c>
      <c r="M34" s="180">
        <f t="shared" si="3"/>
        <v>0</v>
      </c>
      <c r="N34" s="178">
        <v>0</v>
      </c>
      <c r="O34" s="178">
        <f t="shared" si="4"/>
        <v>0</v>
      </c>
      <c r="P34" s="178">
        <v>1.6E-2</v>
      </c>
      <c r="Q34" s="178">
        <f t="shared" si="5"/>
        <v>0.43</v>
      </c>
      <c r="R34" s="180"/>
      <c r="S34" s="180" t="s">
        <v>117</v>
      </c>
      <c r="T34" s="180" t="s">
        <v>126</v>
      </c>
      <c r="U34" s="180">
        <v>0.09</v>
      </c>
      <c r="V34" s="180">
        <f t="shared" si="6"/>
        <v>2.41</v>
      </c>
      <c r="W34" s="180"/>
      <c r="X34" s="180" t="s">
        <v>118</v>
      </c>
      <c r="Y34" s="181" t="s">
        <v>119</v>
      </c>
      <c r="Z34" s="148"/>
      <c r="AA34" s="148"/>
      <c r="AB34" s="148"/>
      <c r="AC34" s="148"/>
      <c r="AD34" s="148"/>
      <c r="AE34" s="148"/>
      <c r="AF34" s="148"/>
      <c r="AG34" s="148" t="s">
        <v>120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x14ac:dyDescent="0.2">
      <c r="A35" s="161" t="s">
        <v>112</v>
      </c>
      <c r="B35" s="162" t="s">
        <v>67</v>
      </c>
      <c r="C35" s="183" t="s">
        <v>68</v>
      </c>
      <c r="D35" s="163"/>
      <c r="E35" s="164"/>
      <c r="F35" s="165"/>
      <c r="G35" s="165">
        <f>SUMIF(AG36:AG36,"&lt;&gt;NOR",G36:G36)</f>
        <v>0</v>
      </c>
      <c r="H35" s="165"/>
      <c r="I35" s="165">
        <f>SUM(I36:I36)</f>
        <v>0</v>
      </c>
      <c r="J35" s="165"/>
      <c r="K35" s="165">
        <f>SUM(K36:K36)</f>
        <v>0</v>
      </c>
      <c r="L35" s="165"/>
      <c r="M35" s="165">
        <f>SUM(M36:M36)</f>
        <v>0</v>
      </c>
      <c r="N35" s="164"/>
      <c r="O35" s="164">
        <f>SUM(O36:O36)</f>
        <v>0</v>
      </c>
      <c r="P35" s="164"/>
      <c r="Q35" s="164">
        <f>SUM(Q36:Q36)</f>
        <v>0</v>
      </c>
      <c r="R35" s="165"/>
      <c r="S35" s="165"/>
      <c r="T35" s="165"/>
      <c r="U35" s="165"/>
      <c r="V35" s="165">
        <f>SUM(V36:V36)</f>
        <v>5.16</v>
      </c>
      <c r="W35" s="165"/>
      <c r="X35" s="165"/>
      <c r="Y35" s="166"/>
      <c r="AG35" t="s">
        <v>113</v>
      </c>
    </row>
    <row r="36" spans="1:60" ht="22.5" outlineLevel="1" x14ac:dyDescent="0.2">
      <c r="A36" s="175">
        <v>20</v>
      </c>
      <c r="B36" s="176" t="s">
        <v>164</v>
      </c>
      <c r="C36" s="184" t="s">
        <v>165</v>
      </c>
      <c r="D36" s="177" t="s">
        <v>166</v>
      </c>
      <c r="E36" s="178">
        <v>1.6371</v>
      </c>
      <c r="F36" s="179"/>
      <c r="G36" s="180">
        <f>ROUND(E36*F36,2)</f>
        <v>0</v>
      </c>
      <c r="H36" s="179"/>
      <c r="I36" s="180">
        <f>ROUND(E36*H36,2)</f>
        <v>0</v>
      </c>
      <c r="J36" s="179"/>
      <c r="K36" s="180">
        <f>ROUND(E36*J36,2)</f>
        <v>0</v>
      </c>
      <c r="L36" s="180">
        <v>21</v>
      </c>
      <c r="M36" s="180">
        <f>G36*(1+L36/100)</f>
        <v>0</v>
      </c>
      <c r="N36" s="178">
        <v>0</v>
      </c>
      <c r="O36" s="178">
        <f>ROUND(E36*N36,2)</f>
        <v>0</v>
      </c>
      <c r="P36" s="178">
        <v>0</v>
      </c>
      <c r="Q36" s="178">
        <f>ROUND(E36*P36,2)</f>
        <v>0</v>
      </c>
      <c r="R36" s="180"/>
      <c r="S36" s="180" t="s">
        <v>117</v>
      </c>
      <c r="T36" s="180" t="s">
        <v>117</v>
      </c>
      <c r="U36" s="180">
        <v>3.15</v>
      </c>
      <c r="V36" s="180">
        <f>ROUND(E36*U36,2)</f>
        <v>5.16</v>
      </c>
      <c r="W36" s="180"/>
      <c r="X36" s="180" t="s">
        <v>167</v>
      </c>
      <c r="Y36" s="181" t="s">
        <v>119</v>
      </c>
      <c r="Z36" s="148"/>
      <c r="AA36" s="148"/>
      <c r="AB36" s="148"/>
      <c r="AC36" s="148"/>
      <c r="AD36" s="148"/>
      <c r="AE36" s="148"/>
      <c r="AF36" s="148"/>
      <c r="AG36" s="148" t="s">
        <v>168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x14ac:dyDescent="0.2">
      <c r="A37" s="161" t="s">
        <v>112</v>
      </c>
      <c r="B37" s="162" t="s">
        <v>69</v>
      </c>
      <c r="C37" s="183" t="s">
        <v>70</v>
      </c>
      <c r="D37" s="163"/>
      <c r="E37" s="164"/>
      <c r="F37" s="165"/>
      <c r="G37" s="165">
        <f>SUMIF(AG38:AG38,"&lt;&gt;NOR",G38:G38)</f>
        <v>0</v>
      </c>
      <c r="H37" s="165"/>
      <c r="I37" s="165">
        <f>SUM(I38:I38)</f>
        <v>0</v>
      </c>
      <c r="J37" s="165"/>
      <c r="K37" s="165">
        <f>SUM(K38:K38)</f>
        <v>0</v>
      </c>
      <c r="L37" s="165"/>
      <c r="M37" s="165">
        <f>SUM(M38:M38)</f>
        <v>0</v>
      </c>
      <c r="N37" s="164"/>
      <c r="O37" s="164">
        <f>SUM(O38:O38)</f>
        <v>0</v>
      </c>
      <c r="P37" s="164"/>
      <c r="Q37" s="164">
        <f>SUM(Q38:Q38)</f>
        <v>0.02</v>
      </c>
      <c r="R37" s="165"/>
      <c r="S37" s="165"/>
      <c r="T37" s="165"/>
      <c r="U37" s="165"/>
      <c r="V37" s="165">
        <f>SUM(V38:V38)</f>
        <v>0.08</v>
      </c>
      <c r="W37" s="165"/>
      <c r="X37" s="165"/>
      <c r="Y37" s="166"/>
      <c r="AG37" t="s">
        <v>113</v>
      </c>
    </row>
    <row r="38" spans="1:60" ht="22.5" outlineLevel="1" x14ac:dyDescent="0.2">
      <c r="A38" s="175">
        <v>21</v>
      </c>
      <c r="B38" s="176" t="s">
        <v>169</v>
      </c>
      <c r="C38" s="184" t="s">
        <v>170</v>
      </c>
      <c r="D38" s="177" t="s">
        <v>157</v>
      </c>
      <c r="E38" s="178">
        <v>1</v>
      </c>
      <c r="F38" s="179"/>
      <c r="G38" s="180">
        <f>ROUND(E38*F38,2)</f>
        <v>0</v>
      </c>
      <c r="H38" s="179"/>
      <c r="I38" s="180">
        <f>ROUND(E38*H38,2)</f>
        <v>0</v>
      </c>
      <c r="J38" s="179"/>
      <c r="K38" s="180">
        <f>ROUND(E38*J38,2)</f>
        <v>0</v>
      </c>
      <c r="L38" s="180">
        <v>21</v>
      </c>
      <c r="M38" s="180">
        <f>G38*(1+L38/100)</f>
        <v>0</v>
      </c>
      <c r="N38" s="178">
        <v>0</v>
      </c>
      <c r="O38" s="178">
        <f>ROUND(E38*N38,2)</f>
        <v>0</v>
      </c>
      <c r="P38" s="178">
        <v>2.3800000000000002E-2</v>
      </c>
      <c r="Q38" s="178">
        <f>ROUND(E38*P38,2)</f>
        <v>0.02</v>
      </c>
      <c r="R38" s="180"/>
      <c r="S38" s="180" t="s">
        <v>171</v>
      </c>
      <c r="T38" s="180" t="s">
        <v>126</v>
      </c>
      <c r="U38" s="180">
        <v>8.2000000000000003E-2</v>
      </c>
      <c r="V38" s="180">
        <f>ROUND(E38*U38,2)</f>
        <v>0.08</v>
      </c>
      <c r="W38" s="180"/>
      <c r="X38" s="180" t="s">
        <v>118</v>
      </c>
      <c r="Y38" s="181" t="s">
        <v>119</v>
      </c>
      <c r="Z38" s="148"/>
      <c r="AA38" s="148"/>
      <c r="AB38" s="148"/>
      <c r="AC38" s="148"/>
      <c r="AD38" s="148"/>
      <c r="AE38" s="148"/>
      <c r="AF38" s="148"/>
      <c r="AG38" s="148" t="s">
        <v>120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x14ac:dyDescent="0.2">
      <c r="A39" s="161" t="s">
        <v>112</v>
      </c>
      <c r="B39" s="162" t="s">
        <v>71</v>
      </c>
      <c r="C39" s="183" t="s">
        <v>72</v>
      </c>
      <c r="D39" s="163"/>
      <c r="E39" s="164"/>
      <c r="F39" s="165"/>
      <c r="G39" s="165">
        <f>SUMIF(AG40:AG43,"&lt;&gt;NOR",G40:G43)</f>
        <v>0</v>
      </c>
      <c r="H39" s="165"/>
      <c r="I39" s="165">
        <f>SUM(I40:I43)</f>
        <v>0</v>
      </c>
      <c r="J39" s="165"/>
      <c r="K39" s="165">
        <f>SUM(K40:K43)</f>
        <v>0</v>
      </c>
      <c r="L39" s="165"/>
      <c r="M39" s="165">
        <f>SUM(M40:M43)</f>
        <v>0</v>
      </c>
      <c r="N39" s="164"/>
      <c r="O39" s="164">
        <f>SUM(O40:O43)</f>
        <v>0</v>
      </c>
      <c r="P39" s="164"/>
      <c r="Q39" s="164">
        <f>SUM(Q40:Q43)</f>
        <v>0.08</v>
      </c>
      <c r="R39" s="165"/>
      <c r="S39" s="165"/>
      <c r="T39" s="165"/>
      <c r="U39" s="165"/>
      <c r="V39" s="165">
        <f>SUM(V40:V43)</f>
        <v>3.8</v>
      </c>
      <c r="W39" s="165"/>
      <c r="X39" s="165"/>
      <c r="Y39" s="166"/>
      <c r="AG39" t="s">
        <v>113</v>
      </c>
    </row>
    <row r="40" spans="1:60" outlineLevel="1" x14ac:dyDescent="0.2">
      <c r="A40" s="175">
        <v>22</v>
      </c>
      <c r="B40" s="176" t="s">
        <v>172</v>
      </c>
      <c r="C40" s="184" t="s">
        <v>173</v>
      </c>
      <c r="D40" s="177" t="s">
        <v>174</v>
      </c>
      <c r="E40" s="178">
        <v>76</v>
      </c>
      <c r="F40" s="179"/>
      <c r="G40" s="180">
        <f>ROUND(E40*F40,2)</f>
        <v>0</v>
      </c>
      <c r="H40" s="179"/>
      <c r="I40" s="180">
        <f>ROUND(E40*H40,2)</f>
        <v>0</v>
      </c>
      <c r="J40" s="179"/>
      <c r="K40" s="180">
        <f>ROUND(E40*J40,2)</f>
        <v>0</v>
      </c>
      <c r="L40" s="180">
        <v>21</v>
      </c>
      <c r="M40" s="180">
        <f>G40*(1+L40/100)</f>
        <v>0</v>
      </c>
      <c r="N40" s="178">
        <v>5.0000000000000002E-5</v>
      </c>
      <c r="O40" s="178">
        <f>ROUND(E40*N40,2)</f>
        <v>0</v>
      </c>
      <c r="P40" s="178">
        <v>1E-3</v>
      </c>
      <c r="Q40" s="178">
        <f>ROUND(E40*P40,2)</f>
        <v>0.08</v>
      </c>
      <c r="R40" s="180"/>
      <c r="S40" s="180" t="s">
        <v>117</v>
      </c>
      <c r="T40" s="180" t="s">
        <v>126</v>
      </c>
      <c r="U40" s="180">
        <v>0.05</v>
      </c>
      <c r="V40" s="180">
        <f>ROUND(E40*U40,2)</f>
        <v>3.8</v>
      </c>
      <c r="W40" s="180"/>
      <c r="X40" s="180" t="s">
        <v>118</v>
      </c>
      <c r="Y40" s="181" t="s">
        <v>119</v>
      </c>
      <c r="Z40" s="148"/>
      <c r="AA40" s="148"/>
      <c r="AB40" s="148"/>
      <c r="AC40" s="148"/>
      <c r="AD40" s="148"/>
      <c r="AE40" s="148"/>
      <c r="AF40" s="148"/>
      <c r="AG40" s="148" t="s">
        <v>120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33.75" outlineLevel="1" x14ac:dyDescent="0.2">
      <c r="A41" s="175">
        <v>23</v>
      </c>
      <c r="B41" s="176" t="s">
        <v>175</v>
      </c>
      <c r="C41" s="184" t="s">
        <v>176</v>
      </c>
      <c r="D41" s="177" t="s">
        <v>157</v>
      </c>
      <c r="E41" s="178">
        <v>1</v>
      </c>
      <c r="F41" s="179"/>
      <c r="G41" s="180">
        <f>ROUND(E41*F41,2)</f>
        <v>0</v>
      </c>
      <c r="H41" s="179"/>
      <c r="I41" s="180">
        <f>ROUND(E41*H41,2)</f>
        <v>0</v>
      </c>
      <c r="J41" s="179"/>
      <c r="K41" s="180">
        <f>ROUND(E41*J41,2)</f>
        <v>0</v>
      </c>
      <c r="L41" s="180">
        <v>21</v>
      </c>
      <c r="M41" s="180">
        <f>G41*(1+L41/100)</f>
        <v>0</v>
      </c>
      <c r="N41" s="178">
        <v>0</v>
      </c>
      <c r="O41" s="178">
        <f>ROUND(E41*N41,2)</f>
        <v>0</v>
      </c>
      <c r="P41" s="178">
        <v>0</v>
      </c>
      <c r="Q41" s="178">
        <f>ROUND(E41*P41,2)</f>
        <v>0</v>
      </c>
      <c r="R41" s="180"/>
      <c r="S41" s="180" t="s">
        <v>171</v>
      </c>
      <c r="T41" s="180" t="s">
        <v>126</v>
      </c>
      <c r="U41" s="180">
        <v>0</v>
      </c>
      <c r="V41" s="180">
        <f>ROUND(E41*U41,2)</f>
        <v>0</v>
      </c>
      <c r="W41" s="180"/>
      <c r="X41" s="180" t="s">
        <v>118</v>
      </c>
      <c r="Y41" s="181" t="s">
        <v>119</v>
      </c>
      <c r="Z41" s="148"/>
      <c r="AA41" s="148"/>
      <c r="AB41" s="148"/>
      <c r="AC41" s="148"/>
      <c r="AD41" s="148"/>
      <c r="AE41" s="148"/>
      <c r="AF41" s="148"/>
      <c r="AG41" s="148" t="s">
        <v>120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68">
        <v>24</v>
      </c>
      <c r="B42" s="169" t="s">
        <v>177</v>
      </c>
      <c r="C42" s="185" t="s">
        <v>178</v>
      </c>
      <c r="D42" s="170" t="s">
        <v>116</v>
      </c>
      <c r="E42" s="171">
        <v>5.29</v>
      </c>
      <c r="F42" s="172"/>
      <c r="G42" s="173">
        <f>ROUND(E42*F42,2)</f>
        <v>0</v>
      </c>
      <c r="H42" s="172"/>
      <c r="I42" s="173">
        <f>ROUND(E42*H42,2)</f>
        <v>0</v>
      </c>
      <c r="J42" s="172"/>
      <c r="K42" s="173">
        <f>ROUND(E42*J42,2)</f>
        <v>0</v>
      </c>
      <c r="L42" s="173">
        <v>21</v>
      </c>
      <c r="M42" s="173">
        <f>G42*(1+L42/100)</f>
        <v>0</v>
      </c>
      <c r="N42" s="171">
        <v>0</v>
      </c>
      <c r="O42" s="171">
        <f>ROUND(E42*N42,2)</f>
        <v>0</v>
      </c>
      <c r="P42" s="171">
        <v>0</v>
      </c>
      <c r="Q42" s="171">
        <f>ROUND(E42*P42,2)</f>
        <v>0</v>
      </c>
      <c r="R42" s="173"/>
      <c r="S42" s="173" t="s">
        <v>171</v>
      </c>
      <c r="T42" s="173" t="s">
        <v>126</v>
      </c>
      <c r="U42" s="173">
        <v>0</v>
      </c>
      <c r="V42" s="173">
        <f>ROUND(E42*U42,2)</f>
        <v>0</v>
      </c>
      <c r="W42" s="173"/>
      <c r="X42" s="173" t="s">
        <v>118</v>
      </c>
      <c r="Y42" s="174" t="s">
        <v>119</v>
      </c>
      <c r="Z42" s="148"/>
      <c r="AA42" s="148"/>
      <c r="AB42" s="148"/>
      <c r="AC42" s="148"/>
      <c r="AD42" s="148"/>
      <c r="AE42" s="148"/>
      <c r="AF42" s="148"/>
      <c r="AG42" s="148" t="s">
        <v>120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55">
        <v>25</v>
      </c>
      <c r="B43" s="156" t="s">
        <v>179</v>
      </c>
      <c r="C43" s="186" t="s">
        <v>180</v>
      </c>
      <c r="D43" s="157" t="s">
        <v>0</v>
      </c>
      <c r="E43" s="182"/>
      <c r="F43" s="160"/>
      <c r="G43" s="159">
        <f>ROUND(E43*F43,2)</f>
        <v>0</v>
      </c>
      <c r="H43" s="160"/>
      <c r="I43" s="159">
        <f>ROUND(E43*H43,2)</f>
        <v>0</v>
      </c>
      <c r="J43" s="160"/>
      <c r="K43" s="159">
        <f>ROUND(E43*J43,2)</f>
        <v>0</v>
      </c>
      <c r="L43" s="159">
        <v>21</v>
      </c>
      <c r="M43" s="159">
        <f>G43*(1+L43/100)</f>
        <v>0</v>
      </c>
      <c r="N43" s="158">
        <v>0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117</v>
      </c>
      <c r="T43" s="159" t="s">
        <v>181</v>
      </c>
      <c r="U43" s="159">
        <v>0</v>
      </c>
      <c r="V43" s="159">
        <f>ROUND(E43*U43,2)</f>
        <v>0</v>
      </c>
      <c r="W43" s="159"/>
      <c r="X43" s="159" t="s">
        <v>167</v>
      </c>
      <c r="Y43" s="159" t="s">
        <v>119</v>
      </c>
      <c r="Z43" s="148"/>
      <c r="AA43" s="148"/>
      <c r="AB43" s="148"/>
      <c r="AC43" s="148"/>
      <c r="AD43" s="148"/>
      <c r="AE43" s="148"/>
      <c r="AF43" s="148"/>
      <c r="AG43" s="148" t="s">
        <v>168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x14ac:dyDescent="0.2">
      <c r="A44" s="161" t="s">
        <v>112</v>
      </c>
      <c r="B44" s="162" t="s">
        <v>73</v>
      </c>
      <c r="C44" s="183" t="s">
        <v>74</v>
      </c>
      <c r="D44" s="163"/>
      <c r="E44" s="164"/>
      <c r="F44" s="165"/>
      <c r="G44" s="165">
        <f>SUMIF(AG45:AG48,"&lt;&gt;NOR",G45:G48)</f>
        <v>0</v>
      </c>
      <c r="H44" s="165"/>
      <c r="I44" s="165">
        <f>SUM(I45:I48)</f>
        <v>0</v>
      </c>
      <c r="J44" s="165"/>
      <c r="K44" s="165">
        <f>SUM(K45:K48)</f>
        <v>0</v>
      </c>
      <c r="L44" s="165"/>
      <c r="M44" s="165">
        <f>SUM(M45:M48)</f>
        <v>0</v>
      </c>
      <c r="N44" s="164"/>
      <c r="O44" s="164">
        <f>SUM(O45:O48)</f>
        <v>0.02</v>
      </c>
      <c r="P44" s="164"/>
      <c r="Q44" s="164">
        <f>SUM(Q45:Q48)</f>
        <v>0</v>
      </c>
      <c r="R44" s="165"/>
      <c r="S44" s="165"/>
      <c r="T44" s="165"/>
      <c r="U44" s="165"/>
      <c r="V44" s="165">
        <f>SUM(V45:V48)</f>
        <v>0.82000000000000006</v>
      </c>
      <c r="W44" s="165"/>
      <c r="X44" s="165"/>
      <c r="Y44" s="166"/>
      <c r="AG44" t="s">
        <v>113</v>
      </c>
    </row>
    <row r="45" spans="1:60" ht="22.5" outlineLevel="1" x14ac:dyDescent="0.2">
      <c r="A45" s="175">
        <v>26</v>
      </c>
      <c r="B45" s="176" t="s">
        <v>182</v>
      </c>
      <c r="C45" s="184" t="s">
        <v>183</v>
      </c>
      <c r="D45" s="177" t="s">
        <v>123</v>
      </c>
      <c r="E45" s="178">
        <v>2.1</v>
      </c>
      <c r="F45" s="179"/>
      <c r="G45" s="180">
        <f>ROUND(E45*F45,2)</f>
        <v>0</v>
      </c>
      <c r="H45" s="179"/>
      <c r="I45" s="180">
        <f>ROUND(E45*H45,2)</f>
        <v>0</v>
      </c>
      <c r="J45" s="179"/>
      <c r="K45" s="180">
        <f>ROUND(E45*J45,2)</f>
        <v>0</v>
      </c>
      <c r="L45" s="180">
        <v>21</v>
      </c>
      <c r="M45" s="180">
        <f>G45*(1+L45/100)</f>
        <v>0</v>
      </c>
      <c r="N45" s="178">
        <v>3.2000000000000003E-4</v>
      </c>
      <c r="O45" s="178">
        <f>ROUND(E45*N45,2)</f>
        <v>0</v>
      </c>
      <c r="P45" s="178">
        <v>0</v>
      </c>
      <c r="Q45" s="178">
        <f>ROUND(E45*P45,2)</f>
        <v>0</v>
      </c>
      <c r="R45" s="180"/>
      <c r="S45" s="180" t="s">
        <v>117</v>
      </c>
      <c r="T45" s="180" t="s">
        <v>126</v>
      </c>
      <c r="U45" s="180">
        <v>0.23599999999999999</v>
      </c>
      <c r="V45" s="180">
        <f>ROUND(E45*U45,2)</f>
        <v>0.5</v>
      </c>
      <c r="W45" s="180"/>
      <c r="X45" s="180" t="s">
        <v>118</v>
      </c>
      <c r="Y45" s="181" t="s">
        <v>119</v>
      </c>
      <c r="Z45" s="148"/>
      <c r="AA45" s="148"/>
      <c r="AB45" s="148"/>
      <c r="AC45" s="148"/>
      <c r="AD45" s="148"/>
      <c r="AE45" s="148"/>
      <c r="AF45" s="148"/>
      <c r="AG45" s="148" t="s">
        <v>120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75">
        <v>27</v>
      </c>
      <c r="B46" s="176" t="s">
        <v>184</v>
      </c>
      <c r="C46" s="184" t="s">
        <v>185</v>
      </c>
      <c r="D46" s="177" t="s">
        <v>123</v>
      </c>
      <c r="E46" s="178">
        <v>2.1</v>
      </c>
      <c r="F46" s="179"/>
      <c r="G46" s="180">
        <f>ROUND(E46*F46,2)</f>
        <v>0</v>
      </c>
      <c r="H46" s="179"/>
      <c r="I46" s="180">
        <f>ROUND(E46*H46,2)</f>
        <v>0</v>
      </c>
      <c r="J46" s="179"/>
      <c r="K46" s="180">
        <f>ROUND(E46*J46,2)</f>
        <v>0</v>
      </c>
      <c r="L46" s="180">
        <v>21</v>
      </c>
      <c r="M46" s="180">
        <f>G46*(1+L46/100)</f>
        <v>0</v>
      </c>
      <c r="N46" s="178">
        <v>0</v>
      </c>
      <c r="O46" s="178">
        <f>ROUND(E46*N46,2)</f>
        <v>0</v>
      </c>
      <c r="P46" s="178">
        <v>0</v>
      </c>
      <c r="Q46" s="178">
        <f>ROUND(E46*P46,2)</f>
        <v>0</v>
      </c>
      <c r="R46" s="180"/>
      <c r="S46" s="180" t="s">
        <v>117</v>
      </c>
      <c r="T46" s="180" t="s">
        <v>126</v>
      </c>
      <c r="U46" s="180">
        <v>0.154</v>
      </c>
      <c r="V46" s="180">
        <f>ROUND(E46*U46,2)</f>
        <v>0.32</v>
      </c>
      <c r="W46" s="180"/>
      <c r="X46" s="180" t="s">
        <v>118</v>
      </c>
      <c r="Y46" s="181" t="s">
        <v>119</v>
      </c>
      <c r="Z46" s="148"/>
      <c r="AA46" s="148"/>
      <c r="AB46" s="148"/>
      <c r="AC46" s="148"/>
      <c r="AD46" s="148"/>
      <c r="AE46" s="148"/>
      <c r="AF46" s="148"/>
      <c r="AG46" s="148" t="s">
        <v>120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68">
        <v>28</v>
      </c>
      <c r="B47" s="169" t="s">
        <v>186</v>
      </c>
      <c r="C47" s="185" t="s">
        <v>187</v>
      </c>
      <c r="D47" s="170" t="s">
        <v>116</v>
      </c>
      <c r="E47" s="171">
        <v>1</v>
      </c>
      <c r="F47" s="172"/>
      <c r="G47" s="173">
        <f>ROUND(E47*F47,2)</f>
        <v>0</v>
      </c>
      <c r="H47" s="172"/>
      <c r="I47" s="173">
        <f>ROUND(E47*H47,2)</f>
        <v>0</v>
      </c>
      <c r="J47" s="172"/>
      <c r="K47" s="173">
        <f>ROUND(E47*J47,2)</f>
        <v>0</v>
      </c>
      <c r="L47" s="173">
        <v>21</v>
      </c>
      <c r="M47" s="173">
        <f>G47*(1+L47/100)</f>
        <v>0</v>
      </c>
      <c r="N47" s="171">
        <v>1.9199999999999998E-2</v>
      </c>
      <c r="O47" s="171">
        <f>ROUND(E47*N47,2)</f>
        <v>0.02</v>
      </c>
      <c r="P47" s="171">
        <v>0</v>
      </c>
      <c r="Q47" s="171">
        <f>ROUND(E47*P47,2)</f>
        <v>0</v>
      </c>
      <c r="R47" s="173" t="s">
        <v>188</v>
      </c>
      <c r="S47" s="173" t="s">
        <v>189</v>
      </c>
      <c r="T47" s="173" t="s">
        <v>126</v>
      </c>
      <c r="U47" s="173">
        <v>0</v>
      </c>
      <c r="V47" s="173">
        <f>ROUND(E47*U47,2)</f>
        <v>0</v>
      </c>
      <c r="W47" s="173"/>
      <c r="X47" s="173" t="s">
        <v>190</v>
      </c>
      <c r="Y47" s="174" t="s">
        <v>119</v>
      </c>
      <c r="Z47" s="148"/>
      <c r="AA47" s="148"/>
      <c r="AB47" s="148"/>
      <c r="AC47" s="148"/>
      <c r="AD47" s="148"/>
      <c r="AE47" s="148"/>
      <c r="AF47" s="148"/>
      <c r="AG47" s="148" t="s">
        <v>191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2.5" outlineLevel="1" x14ac:dyDescent="0.2">
      <c r="A48" s="155">
        <v>29</v>
      </c>
      <c r="B48" s="156" t="s">
        <v>192</v>
      </c>
      <c r="C48" s="186" t="s">
        <v>193</v>
      </c>
      <c r="D48" s="157" t="s">
        <v>0</v>
      </c>
      <c r="E48" s="182"/>
      <c r="F48" s="160"/>
      <c r="G48" s="159">
        <f>ROUND(E48*F48,2)</f>
        <v>0</v>
      </c>
      <c r="H48" s="160"/>
      <c r="I48" s="159">
        <f>ROUND(E48*H48,2)</f>
        <v>0</v>
      </c>
      <c r="J48" s="160"/>
      <c r="K48" s="159">
        <f>ROUND(E48*J48,2)</f>
        <v>0</v>
      </c>
      <c r="L48" s="159">
        <v>21</v>
      </c>
      <c r="M48" s="159">
        <f>G48*(1+L48/100)</f>
        <v>0</v>
      </c>
      <c r="N48" s="158">
        <v>0</v>
      </c>
      <c r="O48" s="158">
        <f>ROUND(E48*N48,2)</f>
        <v>0</v>
      </c>
      <c r="P48" s="158">
        <v>0</v>
      </c>
      <c r="Q48" s="158">
        <f>ROUND(E48*P48,2)</f>
        <v>0</v>
      </c>
      <c r="R48" s="159"/>
      <c r="S48" s="159" t="s">
        <v>117</v>
      </c>
      <c r="T48" s="159" t="s">
        <v>117</v>
      </c>
      <c r="U48" s="159">
        <v>0</v>
      </c>
      <c r="V48" s="159">
        <f>ROUND(E48*U48,2)</f>
        <v>0</v>
      </c>
      <c r="W48" s="159"/>
      <c r="X48" s="159" t="s">
        <v>167</v>
      </c>
      <c r="Y48" s="159" t="s">
        <v>119</v>
      </c>
      <c r="Z48" s="148"/>
      <c r="AA48" s="148"/>
      <c r="AB48" s="148"/>
      <c r="AC48" s="148"/>
      <c r="AD48" s="148"/>
      <c r="AE48" s="148"/>
      <c r="AF48" s="148"/>
      <c r="AG48" s="148" t="s">
        <v>168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x14ac:dyDescent="0.2">
      <c r="A49" s="161" t="s">
        <v>112</v>
      </c>
      <c r="B49" s="162" t="s">
        <v>75</v>
      </c>
      <c r="C49" s="183" t="s">
        <v>76</v>
      </c>
      <c r="D49" s="163"/>
      <c r="E49" s="164"/>
      <c r="F49" s="165"/>
      <c r="G49" s="165">
        <f>SUMIF(AG50:AG53,"&lt;&gt;NOR",G50:G53)</f>
        <v>0</v>
      </c>
      <c r="H49" s="165"/>
      <c r="I49" s="165">
        <f>SUM(I50:I53)</f>
        <v>0</v>
      </c>
      <c r="J49" s="165"/>
      <c r="K49" s="165">
        <f>SUM(K50:K53)</f>
        <v>0</v>
      </c>
      <c r="L49" s="165"/>
      <c r="M49" s="165">
        <f>SUM(M50:M53)</f>
        <v>0</v>
      </c>
      <c r="N49" s="164"/>
      <c r="O49" s="164">
        <f>SUM(O50:O53)</f>
        <v>0.02</v>
      </c>
      <c r="P49" s="164"/>
      <c r="Q49" s="164">
        <f>SUM(Q50:Q53)</f>
        <v>0</v>
      </c>
      <c r="R49" s="165"/>
      <c r="S49" s="165"/>
      <c r="T49" s="165"/>
      <c r="U49" s="165"/>
      <c r="V49" s="165">
        <f>SUM(V50:V53)</f>
        <v>4.0499999999999989</v>
      </c>
      <c r="W49" s="165"/>
      <c r="X49" s="165"/>
      <c r="Y49" s="166"/>
      <c r="AG49" t="s">
        <v>113</v>
      </c>
    </row>
    <row r="50" spans="1:60" outlineLevel="1" x14ac:dyDescent="0.2">
      <c r="A50" s="175">
        <v>30</v>
      </c>
      <c r="B50" s="176" t="s">
        <v>194</v>
      </c>
      <c r="C50" s="184" t="s">
        <v>195</v>
      </c>
      <c r="D50" s="177" t="s">
        <v>123</v>
      </c>
      <c r="E50" s="178">
        <v>10</v>
      </c>
      <c r="F50" s="179"/>
      <c r="G50" s="180">
        <f>ROUND(E50*F50,2)</f>
        <v>0</v>
      </c>
      <c r="H50" s="179"/>
      <c r="I50" s="180">
        <f>ROUND(E50*H50,2)</f>
        <v>0</v>
      </c>
      <c r="J50" s="179"/>
      <c r="K50" s="180">
        <f>ROUND(E50*J50,2)</f>
        <v>0</v>
      </c>
      <c r="L50" s="180">
        <v>21</v>
      </c>
      <c r="M50" s="180">
        <f>G50*(1+L50/100)</f>
        <v>0</v>
      </c>
      <c r="N50" s="178">
        <v>3.0000000000000001E-5</v>
      </c>
      <c r="O50" s="178">
        <f>ROUND(E50*N50,2)</f>
        <v>0</v>
      </c>
      <c r="P50" s="178">
        <v>0</v>
      </c>
      <c r="Q50" s="178">
        <f>ROUND(E50*P50,2)</f>
        <v>0</v>
      </c>
      <c r="R50" s="180"/>
      <c r="S50" s="180" t="s">
        <v>117</v>
      </c>
      <c r="T50" s="180" t="s">
        <v>126</v>
      </c>
      <c r="U50" s="180">
        <v>0.2</v>
      </c>
      <c r="V50" s="180">
        <f>ROUND(E50*U50,2)</f>
        <v>2</v>
      </c>
      <c r="W50" s="180"/>
      <c r="X50" s="180" t="s">
        <v>118</v>
      </c>
      <c r="Y50" s="181" t="s">
        <v>119</v>
      </c>
      <c r="Z50" s="148"/>
      <c r="AA50" s="148"/>
      <c r="AB50" s="148"/>
      <c r="AC50" s="148"/>
      <c r="AD50" s="148"/>
      <c r="AE50" s="148"/>
      <c r="AF50" s="148"/>
      <c r="AG50" s="148" t="s">
        <v>120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22.5" outlineLevel="1" x14ac:dyDescent="0.2">
      <c r="A51" s="175">
        <v>31</v>
      </c>
      <c r="B51" s="176" t="s">
        <v>196</v>
      </c>
      <c r="C51" s="184" t="s">
        <v>197</v>
      </c>
      <c r="D51" s="177" t="s">
        <v>116</v>
      </c>
      <c r="E51" s="178">
        <v>9.36</v>
      </c>
      <c r="F51" s="179"/>
      <c r="G51" s="180">
        <f>ROUND(E51*F51,2)</f>
        <v>0</v>
      </c>
      <c r="H51" s="179"/>
      <c r="I51" s="180">
        <f>ROUND(E51*H51,2)</f>
        <v>0</v>
      </c>
      <c r="J51" s="179"/>
      <c r="K51" s="180">
        <f>ROUND(E51*J51,2)</f>
        <v>0</v>
      </c>
      <c r="L51" s="180">
        <v>21</v>
      </c>
      <c r="M51" s="180">
        <f>G51*(1+L51/100)</f>
        <v>0</v>
      </c>
      <c r="N51" s="178">
        <v>2.3000000000000001E-4</v>
      </c>
      <c r="O51" s="178">
        <f>ROUND(E51*N51,2)</f>
        <v>0</v>
      </c>
      <c r="P51" s="178">
        <v>0</v>
      </c>
      <c r="Q51" s="178">
        <f>ROUND(E51*P51,2)</f>
        <v>0</v>
      </c>
      <c r="R51" s="180"/>
      <c r="S51" s="180" t="s">
        <v>117</v>
      </c>
      <c r="T51" s="180" t="s">
        <v>126</v>
      </c>
      <c r="U51" s="180">
        <v>0.21665999999999999</v>
      </c>
      <c r="V51" s="180">
        <f>ROUND(E51*U51,2)</f>
        <v>2.0299999999999998</v>
      </c>
      <c r="W51" s="180"/>
      <c r="X51" s="180" t="s">
        <v>118</v>
      </c>
      <c r="Y51" s="181" t="s">
        <v>119</v>
      </c>
      <c r="Z51" s="148"/>
      <c r="AA51" s="148"/>
      <c r="AB51" s="148"/>
      <c r="AC51" s="148"/>
      <c r="AD51" s="148"/>
      <c r="AE51" s="148"/>
      <c r="AF51" s="148"/>
      <c r="AG51" s="148" t="s">
        <v>120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ht="22.5" outlineLevel="1" x14ac:dyDescent="0.2">
      <c r="A52" s="175">
        <v>32</v>
      </c>
      <c r="B52" s="176" t="s">
        <v>198</v>
      </c>
      <c r="C52" s="184" t="s">
        <v>199</v>
      </c>
      <c r="D52" s="177" t="s">
        <v>116</v>
      </c>
      <c r="E52" s="178">
        <v>14</v>
      </c>
      <c r="F52" s="179"/>
      <c r="G52" s="180">
        <f>ROUND(E52*F52,2)</f>
        <v>0</v>
      </c>
      <c r="H52" s="179"/>
      <c r="I52" s="180">
        <f>ROUND(E52*H52,2)</f>
        <v>0</v>
      </c>
      <c r="J52" s="179"/>
      <c r="K52" s="180">
        <f>ROUND(E52*J52,2)</f>
        <v>0</v>
      </c>
      <c r="L52" s="180">
        <v>21</v>
      </c>
      <c r="M52" s="180">
        <f>G52*(1+L52/100)</f>
        <v>0</v>
      </c>
      <c r="N52" s="178">
        <v>1.15E-3</v>
      </c>
      <c r="O52" s="178">
        <f>ROUND(E52*N52,2)</f>
        <v>0.02</v>
      </c>
      <c r="P52" s="178">
        <v>0</v>
      </c>
      <c r="Q52" s="178">
        <f>ROUND(E52*P52,2)</f>
        <v>0</v>
      </c>
      <c r="R52" s="180" t="s">
        <v>188</v>
      </c>
      <c r="S52" s="180" t="s">
        <v>200</v>
      </c>
      <c r="T52" s="180" t="s">
        <v>126</v>
      </c>
      <c r="U52" s="180">
        <v>0</v>
      </c>
      <c r="V52" s="180">
        <f>ROUND(E52*U52,2)</f>
        <v>0</v>
      </c>
      <c r="W52" s="180"/>
      <c r="X52" s="180" t="s">
        <v>190</v>
      </c>
      <c r="Y52" s="181" t="s">
        <v>119</v>
      </c>
      <c r="Z52" s="148"/>
      <c r="AA52" s="148"/>
      <c r="AB52" s="148"/>
      <c r="AC52" s="148"/>
      <c r="AD52" s="148"/>
      <c r="AE52" s="148"/>
      <c r="AF52" s="148"/>
      <c r="AG52" s="148" t="s">
        <v>191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5">
        <v>33</v>
      </c>
      <c r="B53" s="176" t="s">
        <v>201</v>
      </c>
      <c r="C53" s="184" t="s">
        <v>202</v>
      </c>
      <c r="D53" s="177" t="s">
        <v>166</v>
      </c>
      <c r="E53" s="178">
        <v>1.8550000000000001E-2</v>
      </c>
      <c r="F53" s="179"/>
      <c r="G53" s="180">
        <f>ROUND(E53*F53,2)</f>
        <v>0</v>
      </c>
      <c r="H53" s="179"/>
      <c r="I53" s="180">
        <f>ROUND(E53*H53,2)</f>
        <v>0</v>
      </c>
      <c r="J53" s="179"/>
      <c r="K53" s="180">
        <f>ROUND(E53*J53,2)</f>
        <v>0</v>
      </c>
      <c r="L53" s="180">
        <v>21</v>
      </c>
      <c r="M53" s="180">
        <f>G53*(1+L53/100)</f>
        <v>0</v>
      </c>
      <c r="N53" s="178">
        <v>0</v>
      </c>
      <c r="O53" s="178">
        <f>ROUND(E53*N53,2)</f>
        <v>0</v>
      </c>
      <c r="P53" s="178">
        <v>0</v>
      </c>
      <c r="Q53" s="178">
        <f>ROUND(E53*P53,2)</f>
        <v>0</v>
      </c>
      <c r="R53" s="180"/>
      <c r="S53" s="180" t="s">
        <v>117</v>
      </c>
      <c r="T53" s="180" t="s">
        <v>181</v>
      </c>
      <c r="U53" s="180">
        <v>1.1020000000000001</v>
      </c>
      <c r="V53" s="180">
        <f>ROUND(E53*U53,2)</f>
        <v>0.02</v>
      </c>
      <c r="W53" s="180"/>
      <c r="X53" s="180" t="s">
        <v>167</v>
      </c>
      <c r="Y53" s="181" t="s">
        <v>119</v>
      </c>
      <c r="Z53" s="148"/>
      <c r="AA53" s="148"/>
      <c r="AB53" s="148"/>
      <c r="AC53" s="148"/>
      <c r="AD53" s="148"/>
      <c r="AE53" s="148"/>
      <c r="AF53" s="148"/>
      <c r="AG53" s="148" t="s">
        <v>168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x14ac:dyDescent="0.2">
      <c r="A54" s="161" t="s">
        <v>112</v>
      </c>
      <c r="B54" s="162" t="s">
        <v>77</v>
      </c>
      <c r="C54" s="183" t="s">
        <v>78</v>
      </c>
      <c r="D54" s="163"/>
      <c r="E54" s="164"/>
      <c r="F54" s="165"/>
      <c r="G54" s="165">
        <f>SUMIF(AG55:AG56,"&lt;&gt;NOR",G55:G56)</f>
        <v>0</v>
      </c>
      <c r="H54" s="165"/>
      <c r="I54" s="165">
        <f>SUM(I55:I56)</f>
        <v>0</v>
      </c>
      <c r="J54" s="165"/>
      <c r="K54" s="165">
        <f>SUM(K55:K56)</f>
        <v>0</v>
      </c>
      <c r="L54" s="165"/>
      <c r="M54" s="165">
        <f>SUM(M55:M56)</f>
        <v>0</v>
      </c>
      <c r="N54" s="164"/>
      <c r="O54" s="164">
        <f>SUM(O55:O56)</f>
        <v>0.01</v>
      </c>
      <c r="P54" s="164"/>
      <c r="Q54" s="164">
        <f>SUM(Q55:Q56)</f>
        <v>0</v>
      </c>
      <c r="R54" s="165"/>
      <c r="S54" s="165"/>
      <c r="T54" s="165"/>
      <c r="U54" s="165"/>
      <c r="V54" s="165">
        <f>SUM(V55:V56)</f>
        <v>4.88</v>
      </c>
      <c r="W54" s="165"/>
      <c r="X54" s="165"/>
      <c r="Y54" s="166"/>
      <c r="AG54" t="s">
        <v>113</v>
      </c>
    </row>
    <row r="55" spans="1:60" outlineLevel="1" x14ac:dyDescent="0.2">
      <c r="A55" s="175">
        <v>34</v>
      </c>
      <c r="B55" s="176" t="s">
        <v>203</v>
      </c>
      <c r="C55" s="184" t="s">
        <v>204</v>
      </c>
      <c r="D55" s="177" t="s">
        <v>116</v>
      </c>
      <c r="E55" s="178">
        <v>14.6</v>
      </c>
      <c r="F55" s="179"/>
      <c r="G55" s="180">
        <f>ROUND(E55*F55,2)</f>
        <v>0</v>
      </c>
      <c r="H55" s="179"/>
      <c r="I55" s="180">
        <f>ROUND(E55*H55,2)</f>
        <v>0</v>
      </c>
      <c r="J55" s="179"/>
      <c r="K55" s="180">
        <f>ROUND(E55*J55,2)</f>
        <v>0</v>
      </c>
      <c r="L55" s="180">
        <v>21</v>
      </c>
      <c r="M55" s="180">
        <f>G55*(1+L55/100)</f>
        <v>0</v>
      </c>
      <c r="N55" s="178">
        <v>4.8999999999999998E-4</v>
      </c>
      <c r="O55" s="178">
        <f>ROUND(E55*N55,2)</f>
        <v>0.01</v>
      </c>
      <c r="P55" s="178">
        <v>0</v>
      </c>
      <c r="Q55" s="178">
        <f>ROUND(E55*P55,2)</f>
        <v>0</v>
      </c>
      <c r="R55" s="180"/>
      <c r="S55" s="180" t="s">
        <v>117</v>
      </c>
      <c r="T55" s="180" t="s">
        <v>126</v>
      </c>
      <c r="U55" s="180">
        <v>0.24299999999999999</v>
      </c>
      <c r="V55" s="180">
        <f>ROUND(E55*U55,2)</f>
        <v>3.55</v>
      </c>
      <c r="W55" s="180"/>
      <c r="X55" s="180" t="s">
        <v>118</v>
      </c>
      <c r="Y55" s="181" t="s">
        <v>119</v>
      </c>
      <c r="Z55" s="148"/>
      <c r="AA55" s="148"/>
      <c r="AB55" s="148"/>
      <c r="AC55" s="148"/>
      <c r="AD55" s="148"/>
      <c r="AE55" s="148"/>
      <c r="AF55" s="148"/>
      <c r="AG55" s="148" t="s">
        <v>120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75">
        <v>35</v>
      </c>
      <c r="B56" s="176" t="s">
        <v>205</v>
      </c>
      <c r="C56" s="184" t="s">
        <v>206</v>
      </c>
      <c r="D56" s="177" t="s">
        <v>123</v>
      </c>
      <c r="E56" s="178">
        <v>14.9</v>
      </c>
      <c r="F56" s="179"/>
      <c r="G56" s="180">
        <f>ROUND(E56*F56,2)</f>
        <v>0</v>
      </c>
      <c r="H56" s="179"/>
      <c r="I56" s="180">
        <f>ROUND(E56*H56,2)</f>
        <v>0</v>
      </c>
      <c r="J56" s="179"/>
      <c r="K56" s="180">
        <f>ROUND(E56*J56,2)</f>
        <v>0</v>
      </c>
      <c r="L56" s="180">
        <v>21</v>
      </c>
      <c r="M56" s="180">
        <f>G56*(1+L56/100)</f>
        <v>0</v>
      </c>
      <c r="N56" s="178">
        <v>6.9999999999999994E-5</v>
      </c>
      <c r="O56" s="178">
        <f>ROUND(E56*N56,2)</f>
        <v>0</v>
      </c>
      <c r="P56" s="178">
        <v>0</v>
      </c>
      <c r="Q56" s="178">
        <f>ROUND(E56*P56,2)</f>
        <v>0</v>
      </c>
      <c r="R56" s="180"/>
      <c r="S56" s="180" t="s">
        <v>117</v>
      </c>
      <c r="T56" s="180" t="s">
        <v>126</v>
      </c>
      <c r="U56" s="180">
        <v>8.8999999999999996E-2</v>
      </c>
      <c r="V56" s="180">
        <f>ROUND(E56*U56,2)</f>
        <v>1.33</v>
      </c>
      <c r="W56" s="180"/>
      <c r="X56" s="180" t="s">
        <v>118</v>
      </c>
      <c r="Y56" s="181" t="s">
        <v>119</v>
      </c>
      <c r="Z56" s="148"/>
      <c r="AA56" s="148"/>
      <c r="AB56" s="148"/>
      <c r="AC56" s="148"/>
      <c r="AD56" s="148"/>
      <c r="AE56" s="148"/>
      <c r="AF56" s="148"/>
      <c r="AG56" s="148" t="s">
        <v>120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x14ac:dyDescent="0.2">
      <c r="A57" s="161" t="s">
        <v>112</v>
      </c>
      <c r="B57" s="162" t="s">
        <v>79</v>
      </c>
      <c r="C57" s="183" t="s">
        <v>80</v>
      </c>
      <c r="D57" s="163"/>
      <c r="E57" s="164"/>
      <c r="F57" s="165"/>
      <c r="G57" s="165">
        <f>SUMIF(AG58:AG60,"&lt;&gt;NOR",G58:G60)</f>
        <v>0</v>
      </c>
      <c r="H57" s="165"/>
      <c r="I57" s="165">
        <f>SUM(I58:I60)</f>
        <v>0</v>
      </c>
      <c r="J57" s="165"/>
      <c r="K57" s="165">
        <f>SUM(K58:K60)</f>
        <v>0</v>
      </c>
      <c r="L57" s="165"/>
      <c r="M57" s="165">
        <f>SUM(M58:M60)</f>
        <v>0</v>
      </c>
      <c r="N57" s="164"/>
      <c r="O57" s="164">
        <f>SUM(O58:O60)</f>
        <v>0.04</v>
      </c>
      <c r="P57" s="164"/>
      <c r="Q57" s="164">
        <f>SUM(Q58:Q60)</f>
        <v>0.01</v>
      </c>
      <c r="R57" s="165"/>
      <c r="S57" s="165"/>
      <c r="T57" s="165"/>
      <c r="U57" s="165"/>
      <c r="V57" s="165">
        <f>SUM(V58:V60)</f>
        <v>10.379999999999999</v>
      </c>
      <c r="W57" s="165"/>
      <c r="X57" s="165"/>
      <c r="Y57" s="166"/>
      <c r="AG57" t="s">
        <v>113</v>
      </c>
    </row>
    <row r="58" spans="1:60" outlineLevel="1" x14ac:dyDescent="0.2">
      <c r="A58" s="175">
        <v>36</v>
      </c>
      <c r="B58" s="176" t="s">
        <v>207</v>
      </c>
      <c r="C58" s="184" t="s">
        <v>208</v>
      </c>
      <c r="D58" s="177" t="s">
        <v>116</v>
      </c>
      <c r="E58" s="178">
        <v>15</v>
      </c>
      <c r="F58" s="179"/>
      <c r="G58" s="180">
        <f>ROUND(E58*F58,2)</f>
        <v>0</v>
      </c>
      <c r="H58" s="179"/>
      <c r="I58" s="180">
        <f>ROUND(E58*H58,2)</f>
        <v>0</v>
      </c>
      <c r="J58" s="179"/>
      <c r="K58" s="180">
        <f>ROUND(E58*J58,2)</f>
        <v>0</v>
      </c>
      <c r="L58" s="180">
        <v>21</v>
      </c>
      <c r="M58" s="180">
        <f>G58*(1+L58/100)</f>
        <v>0</v>
      </c>
      <c r="N58" s="178">
        <v>0</v>
      </c>
      <c r="O58" s="178">
        <f>ROUND(E58*N58,2)</f>
        <v>0</v>
      </c>
      <c r="P58" s="178">
        <v>8.9999999999999998E-4</v>
      </c>
      <c r="Q58" s="178">
        <f>ROUND(E58*P58,2)</f>
        <v>0.01</v>
      </c>
      <c r="R58" s="180"/>
      <c r="S58" s="180" t="s">
        <v>117</v>
      </c>
      <c r="T58" s="180" t="s">
        <v>126</v>
      </c>
      <c r="U58" s="180">
        <v>7.9750000000000001E-2</v>
      </c>
      <c r="V58" s="180">
        <f>ROUND(E58*U58,2)</f>
        <v>1.2</v>
      </c>
      <c r="W58" s="180"/>
      <c r="X58" s="180" t="s">
        <v>118</v>
      </c>
      <c r="Y58" s="181" t="s">
        <v>119</v>
      </c>
      <c r="Z58" s="148"/>
      <c r="AA58" s="148"/>
      <c r="AB58" s="148"/>
      <c r="AC58" s="148"/>
      <c r="AD58" s="148"/>
      <c r="AE58" s="148"/>
      <c r="AF58" s="148"/>
      <c r="AG58" s="148" t="s">
        <v>120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75">
        <v>37</v>
      </c>
      <c r="B59" s="176" t="s">
        <v>209</v>
      </c>
      <c r="C59" s="184" t="s">
        <v>210</v>
      </c>
      <c r="D59" s="177" t="s">
        <v>116</v>
      </c>
      <c r="E59" s="178">
        <v>68.314999999999998</v>
      </c>
      <c r="F59" s="179"/>
      <c r="G59" s="180">
        <f>ROUND(E59*F59,2)</f>
        <v>0</v>
      </c>
      <c r="H59" s="179"/>
      <c r="I59" s="180">
        <f>ROUND(E59*H59,2)</f>
        <v>0</v>
      </c>
      <c r="J59" s="179"/>
      <c r="K59" s="180">
        <f>ROUND(E59*J59,2)</f>
        <v>0</v>
      </c>
      <c r="L59" s="180">
        <v>21</v>
      </c>
      <c r="M59" s="180">
        <f>G59*(1+L59/100)</f>
        <v>0</v>
      </c>
      <c r="N59" s="178">
        <v>1.4999999999999999E-4</v>
      </c>
      <c r="O59" s="178">
        <f>ROUND(E59*N59,2)</f>
        <v>0.01</v>
      </c>
      <c r="P59" s="178">
        <v>0</v>
      </c>
      <c r="Q59" s="178">
        <f>ROUND(E59*P59,2)</f>
        <v>0</v>
      </c>
      <c r="R59" s="180"/>
      <c r="S59" s="180" t="s">
        <v>117</v>
      </c>
      <c r="T59" s="180" t="s">
        <v>126</v>
      </c>
      <c r="U59" s="180">
        <v>3.2480000000000002E-2</v>
      </c>
      <c r="V59" s="180">
        <f>ROUND(E59*U59,2)</f>
        <v>2.2200000000000002</v>
      </c>
      <c r="W59" s="180"/>
      <c r="X59" s="180" t="s">
        <v>118</v>
      </c>
      <c r="Y59" s="181" t="s">
        <v>119</v>
      </c>
      <c r="Z59" s="148"/>
      <c r="AA59" s="148"/>
      <c r="AB59" s="148"/>
      <c r="AC59" s="148"/>
      <c r="AD59" s="148"/>
      <c r="AE59" s="148"/>
      <c r="AF59" s="148"/>
      <c r="AG59" s="148" t="s">
        <v>120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75">
        <v>38</v>
      </c>
      <c r="B60" s="176" t="s">
        <v>211</v>
      </c>
      <c r="C60" s="184" t="s">
        <v>212</v>
      </c>
      <c r="D60" s="177" t="s">
        <v>116</v>
      </c>
      <c r="E60" s="178">
        <v>68.314999999999998</v>
      </c>
      <c r="F60" s="179"/>
      <c r="G60" s="180">
        <f>ROUND(E60*F60,2)</f>
        <v>0</v>
      </c>
      <c r="H60" s="179"/>
      <c r="I60" s="180">
        <f>ROUND(E60*H60,2)</f>
        <v>0</v>
      </c>
      <c r="J60" s="179"/>
      <c r="K60" s="180">
        <f>ROUND(E60*J60,2)</f>
        <v>0</v>
      </c>
      <c r="L60" s="180">
        <v>21</v>
      </c>
      <c r="M60" s="180">
        <f>G60*(1+L60/100)</f>
        <v>0</v>
      </c>
      <c r="N60" s="178">
        <v>4.6000000000000001E-4</v>
      </c>
      <c r="O60" s="178">
        <f>ROUND(E60*N60,2)</f>
        <v>0.03</v>
      </c>
      <c r="P60" s="178">
        <v>0</v>
      </c>
      <c r="Q60" s="178">
        <f>ROUND(E60*P60,2)</f>
        <v>0</v>
      </c>
      <c r="R60" s="180"/>
      <c r="S60" s="180" t="s">
        <v>117</v>
      </c>
      <c r="T60" s="180" t="s">
        <v>126</v>
      </c>
      <c r="U60" s="180">
        <v>0.10191</v>
      </c>
      <c r="V60" s="180">
        <f>ROUND(E60*U60,2)</f>
        <v>6.96</v>
      </c>
      <c r="W60" s="180"/>
      <c r="X60" s="180" t="s">
        <v>118</v>
      </c>
      <c r="Y60" s="181" t="s">
        <v>119</v>
      </c>
      <c r="Z60" s="148"/>
      <c r="AA60" s="148"/>
      <c r="AB60" s="148"/>
      <c r="AC60" s="148"/>
      <c r="AD60" s="148"/>
      <c r="AE60" s="148"/>
      <c r="AF60" s="148"/>
      <c r="AG60" s="148" t="s">
        <v>120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x14ac:dyDescent="0.2">
      <c r="A61" s="161" t="s">
        <v>112</v>
      </c>
      <c r="B61" s="162" t="s">
        <v>81</v>
      </c>
      <c r="C61" s="183" t="s">
        <v>82</v>
      </c>
      <c r="D61" s="163"/>
      <c r="E61" s="164"/>
      <c r="F61" s="165"/>
      <c r="G61" s="165">
        <f>SUMIF(AG62:AG68,"&lt;&gt;NOR",G62:G68)</f>
        <v>0</v>
      </c>
      <c r="H61" s="165"/>
      <c r="I61" s="165">
        <f>SUM(I62:I68)</f>
        <v>0</v>
      </c>
      <c r="J61" s="165"/>
      <c r="K61" s="165">
        <f>SUM(K62:K68)</f>
        <v>0</v>
      </c>
      <c r="L61" s="165"/>
      <c r="M61" s="165">
        <f>SUM(M62:M68)</f>
        <v>0</v>
      </c>
      <c r="N61" s="164"/>
      <c r="O61" s="164">
        <f>SUM(O62:O68)</f>
        <v>0</v>
      </c>
      <c r="P61" s="164"/>
      <c r="Q61" s="164">
        <f>SUM(Q62:Q68)</f>
        <v>0</v>
      </c>
      <c r="R61" s="165"/>
      <c r="S61" s="165"/>
      <c r="T61" s="165"/>
      <c r="U61" s="165"/>
      <c r="V61" s="165">
        <f>SUM(V62:V68)</f>
        <v>19.339999999999996</v>
      </c>
      <c r="W61" s="165"/>
      <c r="X61" s="165"/>
      <c r="Y61" s="166"/>
      <c r="AG61" t="s">
        <v>113</v>
      </c>
    </row>
    <row r="62" spans="1:60" outlineLevel="1" x14ac:dyDescent="0.2">
      <c r="A62" s="175">
        <v>39</v>
      </c>
      <c r="B62" s="176" t="s">
        <v>213</v>
      </c>
      <c r="C62" s="184" t="s">
        <v>214</v>
      </c>
      <c r="D62" s="177" t="s">
        <v>166</v>
      </c>
      <c r="E62" s="178">
        <v>3.5146799999999998</v>
      </c>
      <c r="F62" s="179"/>
      <c r="G62" s="180">
        <f t="shared" ref="G62:G68" si="7">ROUND(E62*F62,2)</f>
        <v>0</v>
      </c>
      <c r="H62" s="179"/>
      <c r="I62" s="180">
        <f t="shared" ref="I62:I68" si="8">ROUND(E62*H62,2)</f>
        <v>0</v>
      </c>
      <c r="J62" s="179"/>
      <c r="K62" s="180">
        <f t="shared" ref="K62:K68" si="9">ROUND(E62*J62,2)</f>
        <v>0</v>
      </c>
      <c r="L62" s="180">
        <v>21</v>
      </c>
      <c r="M62" s="180">
        <f t="shared" ref="M62:M68" si="10">G62*(1+L62/100)</f>
        <v>0</v>
      </c>
      <c r="N62" s="178">
        <v>0</v>
      </c>
      <c r="O62" s="178">
        <f t="shared" ref="O62:O68" si="11">ROUND(E62*N62,2)</f>
        <v>0</v>
      </c>
      <c r="P62" s="178">
        <v>0</v>
      </c>
      <c r="Q62" s="178">
        <f t="shared" ref="Q62:Q68" si="12">ROUND(E62*P62,2)</f>
        <v>0</v>
      </c>
      <c r="R62" s="180"/>
      <c r="S62" s="180" t="s">
        <v>117</v>
      </c>
      <c r="T62" s="180" t="s">
        <v>126</v>
      </c>
      <c r="U62" s="180">
        <v>0.27700000000000002</v>
      </c>
      <c r="V62" s="180">
        <f t="shared" ref="V62:V68" si="13">ROUND(E62*U62,2)</f>
        <v>0.97</v>
      </c>
      <c r="W62" s="180"/>
      <c r="X62" s="180" t="s">
        <v>215</v>
      </c>
      <c r="Y62" s="181" t="s">
        <v>119</v>
      </c>
      <c r="Z62" s="148"/>
      <c r="AA62" s="148"/>
      <c r="AB62" s="148"/>
      <c r="AC62" s="148"/>
      <c r="AD62" s="148"/>
      <c r="AE62" s="148"/>
      <c r="AF62" s="148"/>
      <c r="AG62" s="148" t="s">
        <v>216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">
      <c r="A63" s="175">
        <v>40</v>
      </c>
      <c r="B63" s="176" t="s">
        <v>217</v>
      </c>
      <c r="C63" s="184" t="s">
        <v>218</v>
      </c>
      <c r="D63" s="177" t="s">
        <v>166</v>
      </c>
      <c r="E63" s="178">
        <v>3.5146799999999998</v>
      </c>
      <c r="F63" s="179"/>
      <c r="G63" s="180">
        <f t="shared" si="7"/>
        <v>0</v>
      </c>
      <c r="H63" s="179"/>
      <c r="I63" s="180">
        <f t="shared" si="8"/>
        <v>0</v>
      </c>
      <c r="J63" s="179"/>
      <c r="K63" s="180">
        <f t="shared" si="9"/>
        <v>0</v>
      </c>
      <c r="L63" s="180">
        <v>21</v>
      </c>
      <c r="M63" s="180">
        <f t="shared" si="10"/>
        <v>0</v>
      </c>
      <c r="N63" s="178">
        <v>0</v>
      </c>
      <c r="O63" s="178">
        <f t="shared" si="11"/>
        <v>0</v>
      </c>
      <c r="P63" s="178">
        <v>0</v>
      </c>
      <c r="Q63" s="178">
        <f t="shared" si="12"/>
        <v>0</v>
      </c>
      <c r="R63" s="180"/>
      <c r="S63" s="180" t="s">
        <v>117</v>
      </c>
      <c r="T63" s="180" t="s">
        <v>117</v>
      </c>
      <c r="U63" s="180">
        <v>2.0089999999999999</v>
      </c>
      <c r="V63" s="180">
        <f t="shared" si="13"/>
        <v>7.06</v>
      </c>
      <c r="W63" s="180"/>
      <c r="X63" s="180" t="s">
        <v>215</v>
      </c>
      <c r="Y63" s="181" t="s">
        <v>119</v>
      </c>
      <c r="Z63" s="148"/>
      <c r="AA63" s="148"/>
      <c r="AB63" s="148"/>
      <c r="AC63" s="148"/>
      <c r="AD63" s="148"/>
      <c r="AE63" s="148"/>
      <c r="AF63" s="148"/>
      <c r="AG63" s="148" t="s">
        <v>216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75">
        <v>41</v>
      </c>
      <c r="B64" s="176" t="s">
        <v>219</v>
      </c>
      <c r="C64" s="184" t="s">
        <v>220</v>
      </c>
      <c r="D64" s="177" t="s">
        <v>166</v>
      </c>
      <c r="E64" s="178">
        <v>3.5146799999999998</v>
      </c>
      <c r="F64" s="179"/>
      <c r="G64" s="180">
        <f t="shared" si="7"/>
        <v>0</v>
      </c>
      <c r="H64" s="179"/>
      <c r="I64" s="180">
        <f t="shared" si="8"/>
        <v>0</v>
      </c>
      <c r="J64" s="179"/>
      <c r="K64" s="180">
        <f t="shared" si="9"/>
        <v>0</v>
      </c>
      <c r="L64" s="180">
        <v>21</v>
      </c>
      <c r="M64" s="180">
        <f t="shared" si="10"/>
        <v>0</v>
      </c>
      <c r="N64" s="178">
        <v>0</v>
      </c>
      <c r="O64" s="178">
        <f t="shared" si="11"/>
        <v>0</v>
      </c>
      <c r="P64" s="178">
        <v>0</v>
      </c>
      <c r="Q64" s="178">
        <f t="shared" si="12"/>
        <v>0</v>
      </c>
      <c r="R64" s="180"/>
      <c r="S64" s="180" t="s">
        <v>117</v>
      </c>
      <c r="T64" s="180" t="s">
        <v>117</v>
      </c>
      <c r="U64" s="180">
        <v>1.96</v>
      </c>
      <c r="V64" s="180">
        <f t="shared" si="13"/>
        <v>6.89</v>
      </c>
      <c r="W64" s="180"/>
      <c r="X64" s="180" t="s">
        <v>215</v>
      </c>
      <c r="Y64" s="181" t="s">
        <v>119</v>
      </c>
      <c r="Z64" s="148"/>
      <c r="AA64" s="148"/>
      <c r="AB64" s="148"/>
      <c r="AC64" s="148"/>
      <c r="AD64" s="148"/>
      <c r="AE64" s="148"/>
      <c r="AF64" s="148"/>
      <c r="AG64" s="148" t="s">
        <v>216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75">
        <v>42</v>
      </c>
      <c r="B65" s="176" t="s">
        <v>221</v>
      </c>
      <c r="C65" s="184" t="s">
        <v>222</v>
      </c>
      <c r="D65" s="177" t="s">
        <v>166</v>
      </c>
      <c r="E65" s="178">
        <v>42.176169999999999</v>
      </c>
      <c r="F65" s="179"/>
      <c r="G65" s="180">
        <f t="shared" si="7"/>
        <v>0</v>
      </c>
      <c r="H65" s="179"/>
      <c r="I65" s="180">
        <f t="shared" si="8"/>
        <v>0</v>
      </c>
      <c r="J65" s="179"/>
      <c r="K65" s="180">
        <f t="shared" si="9"/>
        <v>0</v>
      </c>
      <c r="L65" s="180">
        <v>21</v>
      </c>
      <c r="M65" s="180">
        <f t="shared" si="10"/>
        <v>0</v>
      </c>
      <c r="N65" s="178">
        <v>0</v>
      </c>
      <c r="O65" s="178">
        <f t="shared" si="11"/>
        <v>0</v>
      </c>
      <c r="P65" s="178">
        <v>0</v>
      </c>
      <c r="Q65" s="178">
        <f t="shared" si="12"/>
        <v>0</v>
      </c>
      <c r="R65" s="180"/>
      <c r="S65" s="180" t="s">
        <v>117</v>
      </c>
      <c r="T65" s="180" t="s">
        <v>117</v>
      </c>
      <c r="U65" s="180">
        <v>0</v>
      </c>
      <c r="V65" s="180">
        <f t="shared" si="13"/>
        <v>0</v>
      </c>
      <c r="W65" s="180"/>
      <c r="X65" s="180" t="s">
        <v>215</v>
      </c>
      <c r="Y65" s="181" t="s">
        <v>119</v>
      </c>
      <c r="Z65" s="148"/>
      <c r="AA65" s="148"/>
      <c r="AB65" s="148"/>
      <c r="AC65" s="148"/>
      <c r="AD65" s="148"/>
      <c r="AE65" s="148"/>
      <c r="AF65" s="148"/>
      <c r="AG65" s="148" t="s">
        <v>216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75">
        <v>43</v>
      </c>
      <c r="B66" s="176" t="s">
        <v>223</v>
      </c>
      <c r="C66" s="184" t="s">
        <v>224</v>
      </c>
      <c r="D66" s="177" t="s">
        <v>166</v>
      </c>
      <c r="E66" s="178">
        <v>3.5146799999999998</v>
      </c>
      <c r="F66" s="179"/>
      <c r="G66" s="180">
        <f t="shared" si="7"/>
        <v>0</v>
      </c>
      <c r="H66" s="179"/>
      <c r="I66" s="180">
        <f t="shared" si="8"/>
        <v>0</v>
      </c>
      <c r="J66" s="179"/>
      <c r="K66" s="180">
        <f t="shared" si="9"/>
        <v>0</v>
      </c>
      <c r="L66" s="180">
        <v>21</v>
      </c>
      <c r="M66" s="180">
        <f t="shared" si="10"/>
        <v>0</v>
      </c>
      <c r="N66" s="178">
        <v>0</v>
      </c>
      <c r="O66" s="178">
        <f t="shared" si="11"/>
        <v>0</v>
      </c>
      <c r="P66" s="178">
        <v>0</v>
      </c>
      <c r="Q66" s="178">
        <f t="shared" si="12"/>
        <v>0</v>
      </c>
      <c r="R66" s="180"/>
      <c r="S66" s="180" t="s">
        <v>117</v>
      </c>
      <c r="T66" s="180" t="s">
        <v>117</v>
      </c>
      <c r="U66" s="180">
        <v>0.94199999999999995</v>
      </c>
      <c r="V66" s="180">
        <f t="shared" si="13"/>
        <v>3.31</v>
      </c>
      <c r="W66" s="180"/>
      <c r="X66" s="180" t="s">
        <v>215</v>
      </c>
      <c r="Y66" s="181" t="s">
        <v>119</v>
      </c>
      <c r="Z66" s="148"/>
      <c r="AA66" s="148"/>
      <c r="AB66" s="148"/>
      <c r="AC66" s="148"/>
      <c r="AD66" s="148"/>
      <c r="AE66" s="148"/>
      <c r="AF66" s="148"/>
      <c r="AG66" s="148" t="s">
        <v>216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75">
        <v>44</v>
      </c>
      <c r="B67" s="176" t="s">
        <v>225</v>
      </c>
      <c r="C67" s="184" t="s">
        <v>226</v>
      </c>
      <c r="D67" s="177" t="s">
        <v>166</v>
      </c>
      <c r="E67" s="178">
        <v>10.544040000000001</v>
      </c>
      <c r="F67" s="179"/>
      <c r="G67" s="180">
        <f t="shared" si="7"/>
        <v>0</v>
      </c>
      <c r="H67" s="179"/>
      <c r="I67" s="180">
        <f t="shared" si="8"/>
        <v>0</v>
      </c>
      <c r="J67" s="179"/>
      <c r="K67" s="180">
        <f t="shared" si="9"/>
        <v>0</v>
      </c>
      <c r="L67" s="180">
        <v>21</v>
      </c>
      <c r="M67" s="180">
        <f t="shared" si="10"/>
        <v>0</v>
      </c>
      <c r="N67" s="178">
        <v>0</v>
      </c>
      <c r="O67" s="178">
        <f t="shared" si="11"/>
        <v>0</v>
      </c>
      <c r="P67" s="178">
        <v>0</v>
      </c>
      <c r="Q67" s="178">
        <f t="shared" si="12"/>
        <v>0</v>
      </c>
      <c r="R67" s="180"/>
      <c r="S67" s="180" t="s">
        <v>117</v>
      </c>
      <c r="T67" s="180" t="s">
        <v>117</v>
      </c>
      <c r="U67" s="180">
        <v>0.105</v>
      </c>
      <c r="V67" s="180">
        <f t="shared" si="13"/>
        <v>1.1100000000000001</v>
      </c>
      <c r="W67" s="180"/>
      <c r="X67" s="180" t="s">
        <v>215</v>
      </c>
      <c r="Y67" s="181" t="s">
        <v>119</v>
      </c>
      <c r="Z67" s="148"/>
      <c r="AA67" s="148"/>
      <c r="AB67" s="148"/>
      <c r="AC67" s="148"/>
      <c r="AD67" s="148"/>
      <c r="AE67" s="148"/>
      <c r="AF67" s="148"/>
      <c r="AG67" s="148" t="s">
        <v>216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68">
        <v>45</v>
      </c>
      <c r="B68" s="169" t="s">
        <v>227</v>
      </c>
      <c r="C68" s="185" t="s">
        <v>228</v>
      </c>
      <c r="D68" s="170" t="s">
        <v>166</v>
      </c>
      <c r="E68" s="171">
        <v>3.5146799999999998</v>
      </c>
      <c r="F68" s="172"/>
      <c r="G68" s="173">
        <f t="shared" si="7"/>
        <v>0</v>
      </c>
      <c r="H68" s="172"/>
      <c r="I68" s="173">
        <f t="shared" si="8"/>
        <v>0</v>
      </c>
      <c r="J68" s="172"/>
      <c r="K68" s="173">
        <f t="shared" si="9"/>
        <v>0</v>
      </c>
      <c r="L68" s="173">
        <v>21</v>
      </c>
      <c r="M68" s="173">
        <f t="shared" si="10"/>
        <v>0</v>
      </c>
      <c r="N68" s="171">
        <v>0</v>
      </c>
      <c r="O68" s="171">
        <f t="shared" si="11"/>
        <v>0</v>
      </c>
      <c r="P68" s="171">
        <v>0</v>
      </c>
      <c r="Q68" s="171">
        <f t="shared" si="12"/>
        <v>0</v>
      </c>
      <c r="R68" s="173"/>
      <c r="S68" s="173" t="s">
        <v>181</v>
      </c>
      <c r="T68" s="173" t="s">
        <v>181</v>
      </c>
      <c r="U68" s="173">
        <v>0</v>
      </c>
      <c r="V68" s="173">
        <f t="shared" si="13"/>
        <v>0</v>
      </c>
      <c r="W68" s="173"/>
      <c r="X68" s="173" t="s">
        <v>215</v>
      </c>
      <c r="Y68" s="174" t="s">
        <v>119</v>
      </c>
      <c r="Z68" s="148"/>
      <c r="AA68" s="148"/>
      <c r="AB68" s="148"/>
      <c r="AC68" s="148"/>
      <c r="AD68" s="148"/>
      <c r="AE68" s="148"/>
      <c r="AF68" s="148"/>
      <c r="AG68" s="148" t="s">
        <v>216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">
      <c r="A69" s="3"/>
      <c r="B69" s="4"/>
      <c r="C69" s="187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E69">
        <v>12</v>
      </c>
      <c r="AF69">
        <v>21</v>
      </c>
      <c r="AG69" t="s">
        <v>98</v>
      </c>
    </row>
    <row r="70" spans="1:60" x14ac:dyDescent="0.2">
      <c r="A70" s="151"/>
      <c r="B70" s="152" t="s">
        <v>31</v>
      </c>
      <c r="C70" s="188"/>
      <c r="D70" s="153"/>
      <c r="E70" s="154"/>
      <c r="F70" s="154"/>
      <c r="G70" s="167">
        <f>G8+G11+G14+G17+G21+G24+G26+G28+G35+G37+G39+G44+G49+G54+G57+G61</f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f>SUMIF(L7:L68,AE69,G7:G68)</f>
        <v>0</v>
      </c>
      <c r="AF70">
        <f>SUMIF(L7:L68,AF69,G7:G68)</f>
        <v>0</v>
      </c>
      <c r="AG70" t="s">
        <v>229</v>
      </c>
    </row>
    <row r="71" spans="1:60" x14ac:dyDescent="0.2">
      <c r="A71" s="3"/>
      <c r="B71" s="4"/>
      <c r="C71" s="187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60" x14ac:dyDescent="0.2">
      <c r="A72" s="3"/>
      <c r="B72" s="4"/>
      <c r="C72" s="187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60" x14ac:dyDescent="0.2">
      <c r="A73" s="253" t="s">
        <v>230</v>
      </c>
      <c r="B73" s="253"/>
      <c r="C73" s="254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">
      <c r="A74" s="255"/>
      <c r="B74" s="256"/>
      <c r="C74" s="257"/>
      <c r="D74" s="256"/>
      <c r="E74" s="256"/>
      <c r="F74" s="256"/>
      <c r="G74" s="25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G74" t="s">
        <v>231</v>
      </c>
    </row>
    <row r="75" spans="1:60" x14ac:dyDescent="0.2">
      <c r="A75" s="259"/>
      <c r="B75" s="260"/>
      <c r="C75" s="261"/>
      <c r="D75" s="260"/>
      <c r="E75" s="260"/>
      <c r="F75" s="260"/>
      <c r="G75" s="26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259"/>
      <c r="B76" s="260"/>
      <c r="C76" s="261"/>
      <c r="D76" s="260"/>
      <c r="E76" s="260"/>
      <c r="F76" s="260"/>
      <c r="G76" s="26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">
      <c r="A77" s="259"/>
      <c r="B77" s="260"/>
      <c r="C77" s="261"/>
      <c r="D77" s="260"/>
      <c r="E77" s="260"/>
      <c r="F77" s="260"/>
      <c r="G77" s="26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A78" s="263"/>
      <c r="B78" s="264"/>
      <c r="C78" s="265"/>
      <c r="D78" s="264"/>
      <c r="E78" s="264"/>
      <c r="F78" s="264"/>
      <c r="G78" s="26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A79" s="3"/>
      <c r="B79" s="4"/>
      <c r="C79" s="187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C80" s="189"/>
      <c r="D80" s="10"/>
      <c r="AG80" t="s">
        <v>232</v>
      </c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74:G78"/>
    <mergeCell ref="A1:G1"/>
    <mergeCell ref="C2:G2"/>
    <mergeCell ref="C3:G3"/>
    <mergeCell ref="C4:G4"/>
    <mergeCell ref="A73:C7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1 Pol'!Názvy_tisku</vt:lpstr>
      <vt:lpstr>oadresa</vt:lpstr>
      <vt:lpstr>Stavba!Objednatel</vt:lpstr>
      <vt:lpstr>Stavba!Objekt</vt:lpstr>
      <vt:lpstr>'2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Horák</cp:lastModifiedBy>
  <cp:lastPrinted>2019-03-19T12:27:02Z</cp:lastPrinted>
  <dcterms:created xsi:type="dcterms:W3CDTF">2009-04-08T07:15:50Z</dcterms:created>
  <dcterms:modified xsi:type="dcterms:W3CDTF">2026-04-23T14:55:22Z</dcterms:modified>
</cp:coreProperties>
</file>