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5\vyberobvky\WC_Keramika\"/>
    </mc:Choice>
  </mc:AlternateContent>
  <xr:revisionPtr revIDLastSave="0" documentId="13_ncr:1_{63F0A02A-6D81-4C2C-A911-8C4CF4B820B1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Stavba" sheetId="1" r:id="rId1"/>
    <sheet name="VzorPolozky" sheetId="10" state="hidden" r:id="rId2"/>
    <sheet name="4 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'4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'4 1 Pol'!$A$1:$Y$161</definedName>
    <definedName name="_xlnm.Print_Area" localSheetId="0">Stavba!$A$1:$J$71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G9" i="12"/>
  <c r="I9" i="12"/>
  <c r="K9" i="12"/>
  <c r="M9" i="12"/>
  <c r="O9" i="12"/>
  <c r="O8" i="12" s="1"/>
  <c r="Q9" i="12"/>
  <c r="V9" i="12"/>
  <c r="G10" i="12"/>
  <c r="I10" i="12"/>
  <c r="K10" i="12"/>
  <c r="M10" i="12"/>
  <c r="O10" i="12"/>
  <c r="Q10" i="12"/>
  <c r="Q8" i="12" s="1"/>
  <c r="V10" i="12"/>
  <c r="V8" i="12" s="1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9" i="12"/>
  <c r="G18" i="12" s="1"/>
  <c r="I19" i="12"/>
  <c r="I18" i="12" s="1"/>
  <c r="K19" i="12"/>
  <c r="M19" i="12"/>
  <c r="O19" i="12"/>
  <c r="O18" i="12" s="1"/>
  <c r="Q19" i="12"/>
  <c r="V19" i="12"/>
  <c r="G20" i="12"/>
  <c r="I20" i="12"/>
  <c r="K20" i="12"/>
  <c r="M20" i="12"/>
  <c r="O20" i="12"/>
  <c r="Q20" i="12"/>
  <c r="V20" i="12"/>
  <c r="V18" i="12" s="1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V24" i="12"/>
  <c r="G25" i="12"/>
  <c r="M25" i="12" s="1"/>
  <c r="I25" i="12"/>
  <c r="K25" i="12"/>
  <c r="O25" i="12"/>
  <c r="Q25" i="12"/>
  <c r="V25" i="12"/>
  <c r="G26" i="12"/>
  <c r="G24" i="12" s="1"/>
  <c r="I26" i="12"/>
  <c r="I24" i="12" s="1"/>
  <c r="K26" i="12"/>
  <c r="K24" i="12" s="1"/>
  <c r="M26" i="12"/>
  <c r="M24" i="12" s="1"/>
  <c r="O26" i="12"/>
  <c r="O24" i="12" s="1"/>
  <c r="Q26" i="12"/>
  <c r="Q24" i="12" s="1"/>
  <c r="V26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V31" i="12"/>
  <c r="O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Q32" i="12" s="1"/>
  <c r="V34" i="12"/>
  <c r="V32" i="12" s="1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Q37" i="12"/>
  <c r="V37" i="12"/>
  <c r="G38" i="12"/>
  <c r="G37" i="12" s="1"/>
  <c r="I38" i="12"/>
  <c r="I37" i="12" s="1"/>
  <c r="K38" i="12"/>
  <c r="K37" i="12" s="1"/>
  <c r="M38" i="12"/>
  <c r="M37" i="12" s="1"/>
  <c r="O38" i="12"/>
  <c r="O37" i="12" s="1"/>
  <c r="Q38" i="12"/>
  <c r="V38" i="12"/>
  <c r="G40" i="12"/>
  <c r="G39" i="12" s="1"/>
  <c r="I40" i="12"/>
  <c r="I39" i="12" s="1"/>
  <c r="K40" i="12"/>
  <c r="K39" i="12" s="1"/>
  <c r="M40" i="12"/>
  <c r="M39" i="12" s="1"/>
  <c r="O40" i="12"/>
  <c r="Q40" i="12"/>
  <c r="V40" i="12"/>
  <c r="G41" i="12"/>
  <c r="I41" i="12"/>
  <c r="K41" i="12"/>
  <c r="M41" i="12"/>
  <c r="O41" i="12"/>
  <c r="O39" i="12" s="1"/>
  <c r="Q41" i="12"/>
  <c r="Q39" i="12" s="1"/>
  <c r="V41" i="12"/>
  <c r="V39" i="12" s="1"/>
  <c r="G42" i="12"/>
  <c r="I42" i="12"/>
  <c r="Q42" i="12"/>
  <c r="G43" i="12"/>
  <c r="I43" i="12"/>
  <c r="K43" i="12"/>
  <c r="K42" i="12" s="1"/>
  <c r="M43" i="12"/>
  <c r="M42" i="12" s="1"/>
  <c r="O43" i="12"/>
  <c r="O42" i="12" s="1"/>
  <c r="Q43" i="12"/>
  <c r="V43" i="12"/>
  <c r="V42" i="12" s="1"/>
  <c r="V44" i="12"/>
  <c r="G45" i="12"/>
  <c r="I45" i="12"/>
  <c r="K45" i="12"/>
  <c r="M45" i="12"/>
  <c r="O45" i="12"/>
  <c r="Q45" i="12"/>
  <c r="V45" i="12"/>
  <c r="G46" i="12"/>
  <c r="I46" i="12"/>
  <c r="K46" i="12"/>
  <c r="M46" i="12"/>
  <c r="O46" i="12"/>
  <c r="O44" i="12" s="1"/>
  <c r="Q46" i="12"/>
  <c r="V46" i="12"/>
  <c r="G47" i="12"/>
  <c r="M47" i="12" s="1"/>
  <c r="I47" i="12"/>
  <c r="K47" i="12"/>
  <c r="O47" i="12"/>
  <c r="Q47" i="12"/>
  <c r="V47" i="12"/>
  <c r="G48" i="12"/>
  <c r="I48" i="12"/>
  <c r="K48" i="12"/>
  <c r="M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3" i="12"/>
  <c r="I53" i="12"/>
  <c r="K53" i="12"/>
  <c r="M53" i="12"/>
  <c r="O53" i="12"/>
  <c r="Q53" i="12"/>
  <c r="Q44" i="12" s="1"/>
  <c r="V53" i="12"/>
  <c r="G54" i="12"/>
  <c r="M54" i="12" s="1"/>
  <c r="I54" i="12"/>
  <c r="K54" i="12"/>
  <c r="O54" i="12"/>
  <c r="Q54" i="12"/>
  <c r="V54" i="12"/>
  <c r="G55" i="12"/>
  <c r="I55" i="12"/>
  <c r="K55" i="12"/>
  <c r="M55" i="12"/>
  <c r="O55" i="12"/>
  <c r="Q55" i="12"/>
  <c r="V55" i="12"/>
  <c r="G56" i="12"/>
  <c r="I56" i="12"/>
  <c r="K56" i="12"/>
  <c r="M56" i="12"/>
  <c r="O56" i="12"/>
  <c r="Q56" i="12"/>
  <c r="V56" i="12"/>
  <c r="G57" i="12"/>
  <c r="I57" i="12"/>
  <c r="K57" i="12"/>
  <c r="G58" i="12"/>
  <c r="I58" i="12"/>
  <c r="K58" i="12"/>
  <c r="M58" i="12"/>
  <c r="M57" i="12" s="1"/>
  <c r="O58" i="12"/>
  <c r="O57" i="12" s="1"/>
  <c r="Q58" i="12"/>
  <c r="Q57" i="12" s="1"/>
  <c r="V58" i="12"/>
  <c r="V57" i="12" s="1"/>
  <c r="G59" i="12"/>
  <c r="I59" i="12"/>
  <c r="G60" i="12"/>
  <c r="I60" i="12"/>
  <c r="K60" i="12"/>
  <c r="M60" i="12"/>
  <c r="O60" i="12"/>
  <c r="Q60" i="12"/>
  <c r="V60" i="12"/>
  <c r="V59" i="12" s="1"/>
  <c r="G61" i="12"/>
  <c r="M61" i="12" s="1"/>
  <c r="I61" i="12"/>
  <c r="K61" i="12"/>
  <c r="O61" i="12"/>
  <c r="Q61" i="12"/>
  <c r="V61" i="12"/>
  <c r="G62" i="12"/>
  <c r="I62" i="12"/>
  <c r="K62" i="12"/>
  <c r="M62" i="12"/>
  <c r="O62" i="12"/>
  <c r="Q62" i="12"/>
  <c r="V62" i="12"/>
  <c r="G63" i="12"/>
  <c r="I63" i="12"/>
  <c r="K63" i="12"/>
  <c r="K59" i="12" s="1"/>
  <c r="M63" i="12"/>
  <c r="O63" i="12"/>
  <c r="Q63" i="12"/>
  <c r="V63" i="12"/>
  <c r="G65" i="12"/>
  <c r="G64" i="12" s="1"/>
  <c r="I65" i="12"/>
  <c r="I64" i="12" s="1"/>
  <c r="K65" i="12"/>
  <c r="K64" i="12" s="1"/>
  <c r="M65" i="12"/>
  <c r="M64" i="12" s="1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I69" i="12"/>
  <c r="K69" i="12"/>
  <c r="K68" i="12" s="1"/>
  <c r="M69" i="12"/>
  <c r="M68" i="12" s="1"/>
  <c r="O69" i="12"/>
  <c r="Q69" i="12"/>
  <c r="V69" i="12"/>
  <c r="G70" i="12"/>
  <c r="I70" i="12"/>
  <c r="K70" i="12"/>
  <c r="M70" i="12"/>
  <c r="O70" i="12"/>
  <c r="O68" i="12" s="1"/>
  <c r="Q70" i="12"/>
  <c r="Q68" i="12" s="1"/>
  <c r="V70" i="12"/>
  <c r="V68" i="12" s="1"/>
  <c r="G71" i="12"/>
  <c r="M71" i="12" s="1"/>
  <c r="I71" i="12"/>
  <c r="K71" i="12"/>
  <c r="O71" i="12"/>
  <c r="Q71" i="12"/>
  <c r="V71" i="12"/>
  <c r="G72" i="12"/>
  <c r="I72" i="12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I74" i="12"/>
  <c r="K74" i="12"/>
  <c r="M74" i="12"/>
  <c r="O74" i="12"/>
  <c r="Q74" i="12"/>
  <c r="V74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Q78" i="12"/>
  <c r="G79" i="12"/>
  <c r="I79" i="12"/>
  <c r="K79" i="12"/>
  <c r="M79" i="12"/>
  <c r="O79" i="12"/>
  <c r="Q79" i="12"/>
  <c r="V79" i="12"/>
  <c r="V78" i="12" s="1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2" i="12"/>
  <c r="I82" i="12"/>
  <c r="I78" i="12" s="1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I92" i="12"/>
  <c r="K92" i="12"/>
  <c r="M92" i="12"/>
  <c r="O92" i="12"/>
  <c r="Q92" i="12"/>
  <c r="V92" i="12"/>
  <c r="G93" i="12"/>
  <c r="I93" i="12"/>
  <c r="K93" i="12"/>
  <c r="M93" i="12"/>
  <c r="O93" i="12"/>
  <c r="Q93" i="12"/>
  <c r="V93" i="12"/>
  <c r="G95" i="12"/>
  <c r="I95" i="12"/>
  <c r="K95" i="12"/>
  <c r="O95" i="12"/>
  <c r="Q95" i="12"/>
  <c r="V95" i="12"/>
  <c r="V94" i="12" s="1"/>
  <c r="G96" i="12"/>
  <c r="I96" i="12"/>
  <c r="I94" i="12" s="1"/>
  <c r="K96" i="12"/>
  <c r="K94" i="12" s="1"/>
  <c r="M96" i="12"/>
  <c r="O96" i="12"/>
  <c r="O94" i="12" s="1"/>
  <c r="Q96" i="12"/>
  <c r="V96" i="12"/>
  <c r="G97" i="12"/>
  <c r="M97" i="12" s="1"/>
  <c r="I97" i="12"/>
  <c r="K97" i="12"/>
  <c r="O97" i="12"/>
  <c r="Q97" i="12"/>
  <c r="V97" i="12"/>
  <c r="G98" i="12"/>
  <c r="I98" i="12"/>
  <c r="K98" i="12"/>
  <c r="M98" i="12"/>
  <c r="O98" i="12"/>
  <c r="Q98" i="12"/>
  <c r="V98" i="12"/>
  <c r="G99" i="12"/>
  <c r="I99" i="12"/>
  <c r="K99" i="12"/>
  <c r="M99" i="12"/>
  <c r="O99" i="12"/>
  <c r="Q99" i="12"/>
  <c r="V99" i="12"/>
  <c r="G100" i="12"/>
  <c r="M100" i="12" s="1"/>
  <c r="I100" i="12"/>
  <c r="K100" i="12"/>
  <c r="O100" i="12"/>
  <c r="Q100" i="12"/>
  <c r="V100" i="12"/>
  <c r="G101" i="12"/>
  <c r="I101" i="12"/>
  <c r="K101" i="12"/>
  <c r="M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I103" i="12"/>
  <c r="K103" i="12"/>
  <c r="M103" i="12"/>
  <c r="O103" i="12"/>
  <c r="Q103" i="12"/>
  <c r="Q94" i="12" s="1"/>
  <c r="V103" i="12"/>
  <c r="G104" i="12"/>
  <c r="I104" i="12"/>
  <c r="K104" i="12"/>
  <c r="M104" i="12"/>
  <c r="O104" i="12"/>
  <c r="Q104" i="12"/>
  <c r="V104" i="12"/>
  <c r="G105" i="12"/>
  <c r="I105" i="12"/>
  <c r="K105" i="12"/>
  <c r="M105" i="12"/>
  <c r="O105" i="12"/>
  <c r="Q105" i="12"/>
  <c r="V105" i="12"/>
  <c r="G106" i="12"/>
  <c r="I106" i="12"/>
  <c r="K106" i="12"/>
  <c r="M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I108" i="12"/>
  <c r="K108" i="12"/>
  <c r="M108" i="12"/>
  <c r="O108" i="12"/>
  <c r="Q108" i="12"/>
  <c r="V108" i="12"/>
  <c r="G109" i="12"/>
  <c r="V109" i="12"/>
  <c r="G110" i="12"/>
  <c r="I110" i="12"/>
  <c r="I109" i="12" s="1"/>
  <c r="K110" i="12"/>
  <c r="K109" i="12" s="1"/>
  <c r="M110" i="12"/>
  <c r="M109" i="12" s="1"/>
  <c r="O110" i="12"/>
  <c r="O109" i="12" s="1"/>
  <c r="Q110" i="12"/>
  <c r="Q109" i="12" s="1"/>
  <c r="V110" i="12"/>
  <c r="K111" i="12"/>
  <c r="M111" i="12"/>
  <c r="O111" i="12"/>
  <c r="Q111" i="12"/>
  <c r="V111" i="12"/>
  <c r="G112" i="12"/>
  <c r="G111" i="12" s="1"/>
  <c r="I112" i="12"/>
  <c r="I111" i="12" s="1"/>
  <c r="K112" i="12"/>
  <c r="M112" i="12"/>
  <c r="O112" i="12"/>
  <c r="Q112" i="12"/>
  <c r="V112" i="12"/>
  <c r="I113" i="12"/>
  <c r="G114" i="12"/>
  <c r="M114" i="12" s="1"/>
  <c r="I114" i="12"/>
  <c r="K114" i="12"/>
  <c r="O114" i="12"/>
  <c r="Q114" i="12"/>
  <c r="Q113" i="12" s="1"/>
  <c r="V114" i="12"/>
  <c r="V113" i="12" s="1"/>
  <c r="G115" i="12"/>
  <c r="M115" i="12" s="1"/>
  <c r="I115" i="12"/>
  <c r="K115" i="12"/>
  <c r="K113" i="12" s="1"/>
  <c r="O115" i="12"/>
  <c r="O113" i="12" s="1"/>
  <c r="Q115" i="12"/>
  <c r="V115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8" i="12"/>
  <c r="I118" i="12"/>
  <c r="K118" i="12"/>
  <c r="M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G121" i="12" s="1"/>
  <c r="I122" i="12"/>
  <c r="K122" i="12"/>
  <c r="K121" i="12" s="1"/>
  <c r="M122" i="12"/>
  <c r="O122" i="12"/>
  <c r="Q122" i="12"/>
  <c r="V122" i="12"/>
  <c r="G123" i="12"/>
  <c r="I123" i="12"/>
  <c r="K123" i="12"/>
  <c r="M123" i="12"/>
  <c r="O123" i="12"/>
  <c r="O121" i="12" s="1"/>
  <c r="Q123" i="12"/>
  <c r="Q121" i="12" s="1"/>
  <c r="V123" i="12"/>
  <c r="V121" i="12" s="1"/>
  <c r="G124" i="12"/>
  <c r="M124" i="12" s="1"/>
  <c r="I124" i="12"/>
  <c r="K124" i="12"/>
  <c r="O124" i="12"/>
  <c r="Q124" i="12"/>
  <c r="V124" i="12"/>
  <c r="G125" i="12"/>
  <c r="I125" i="12"/>
  <c r="K125" i="12"/>
  <c r="M125" i="12"/>
  <c r="O125" i="12"/>
  <c r="Q125" i="12"/>
  <c r="V125" i="12"/>
  <c r="G126" i="12"/>
  <c r="M126" i="12" s="1"/>
  <c r="I126" i="12"/>
  <c r="K126" i="12"/>
  <c r="O126" i="12"/>
  <c r="Q126" i="12"/>
  <c r="V126" i="12"/>
  <c r="G127" i="12"/>
  <c r="I127" i="12"/>
  <c r="K127" i="12"/>
  <c r="M127" i="12"/>
  <c r="O127" i="12"/>
  <c r="Q127" i="12"/>
  <c r="V127" i="12"/>
  <c r="G128" i="12"/>
  <c r="I128" i="12"/>
  <c r="K128" i="12"/>
  <c r="M128" i="12"/>
  <c r="O128" i="12"/>
  <c r="Q128" i="12"/>
  <c r="V128" i="12"/>
  <c r="M129" i="12"/>
  <c r="G130" i="12"/>
  <c r="I130" i="12"/>
  <c r="K130" i="12"/>
  <c r="M130" i="12"/>
  <c r="O130" i="12"/>
  <c r="O129" i="12" s="1"/>
  <c r="Q130" i="12"/>
  <c r="V130" i="12"/>
  <c r="G131" i="12"/>
  <c r="M131" i="12" s="1"/>
  <c r="I131" i="12"/>
  <c r="I129" i="12" s="1"/>
  <c r="K131" i="12"/>
  <c r="K129" i="12" s="1"/>
  <c r="O131" i="12"/>
  <c r="Q131" i="12"/>
  <c r="V131" i="12"/>
  <c r="G132" i="12"/>
  <c r="I132" i="12"/>
  <c r="K132" i="12"/>
  <c r="M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I134" i="12"/>
  <c r="K134" i="12"/>
  <c r="M134" i="12"/>
  <c r="O134" i="12"/>
  <c r="Q134" i="12"/>
  <c r="V134" i="12"/>
  <c r="G135" i="12"/>
  <c r="I135" i="12"/>
  <c r="K135" i="12"/>
  <c r="M135" i="12"/>
  <c r="O135" i="12"/>
  <c r="Q135" i="12"/>
  <c r="V135" i="12"/>
  <c r="G137" i="12"/>
  <c r="M137" i="12" s="1"/>
  <c r="I137" i="12"/>
  <c r="I136" i="12" s="1"/>
  <c r="K137" i="12"/>
  <c r="K136" i="12" s="1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O140" i="12"/>
  <c r="Q140" i="12"/>
  <c r="V140" i="12"/>
  <c r="G141" i="12"/>
  <c r="G140" i="12" s="1"/>
  <c r="I141" i="12"/>
  <c r="I140" i="12" s="1"/>
  <c r="K141" i="12"/>
  <c r="K140" i="12" s="1"/>
  <c r="O141" i="12"/>
  <c r="Q141" i="12"/>
  <c r="V141" i="12"/>
  <c r="G143" i="12"/>
  <c r="I143" i="12"/>
  <c r="I142" i="12" s="1"/>
  <c r="K143" i="12"/>
  <c r="O143" i="12"/>
  <c r="Q143" i="12"/>
  <c r="V143" i="12"/>
  <c r="G144" i="12"/>
  <c r="I144" i="12"/>
  <c r="K144" i="12"/>
  <c r="K142" i="12" s="1"/>
  <c r="M144" i="12"/>
  <c r="O144" i="12"/>
  <c r="O142" i="12" s="1"/>
  <c r="Q144" i="12"/>
  <c r="Q142" i="12" s="1"/>
  <c r="V144" i="12"/>
  <c r="V142" i="12" s="1"/>
  <c r="G145" i="12"/>
  <c r="M145" i="12" s="1"/>
  <c r="I145" i="12"/>
  <c r="K145" i="12"/>
  <c r="O145" i="12"/>
  <c r="Q145" i="12"/>
  <c r="V145" i="12"/>
  <c r="G146" i="12"/>
  <c r="I146" i="12"/>
  <c r="K146" i="12"/>
  <c r="M146" i="12"/>
  <c r="O146" i="12"/>
  <c r="Q146" i="12"/>
  <c r="V146" i="12"/>
  <c r="G147" i="12"/>
  <c r="I147" i="12"/>
  <c r="K147" i="12"/>
  <c r="M147" i="12"/>
  <c r="O147" i="12"/>
  <c r="Q147" i="12"/>
  <c r="V147" i="12"/>
  <c r="G148" i="12"/>
  <c r="I148" i="12"/>
  <c r="K148" i="12"/>
  <c r="M148" i="12"/>
  <c r="O148" i="12"/>
  <c r="Q148" i="12"/>
  <c r="V148" i="12"/>
  <c r="G149" i="12"/>
  <c r="I149" i="12"/>
  <c r="K149" i="12"/>
  <c r="M149" i="12"/>
  <c r="O149" i="12"/>
  <c r="Q149" i="12"/>
  <c r="V149" i="12"/>
  <c r="AE151" i="12"/>
  <c r="F40" i="1" s="1"/>
  <c r="I20" i="1"/>
  <c r="I19" i="1"/>
  <c r="I18" i="1"/>
  <c r="I17" i="1"/>
  <c r="H42" i="1"/>
  <c r="J28" i="1"/>
  <c r="J26" i="1"/>
  <c r="G38" i="1"/>
  <c r="F38" i="1"/>
  <c r="J23" i="1"/>
  <c r="J24" i="1"/>
  <c r="J25" i="1"/>
  <c r="J27" i="1"/>
  <c r="E24" i="1"/>
  <c r="G24" i="1"/>
  <c r="E26" i="1"/>
  <c r="G26" i="1"/>
  <c r="F41" i="1" l="1"/>
  <c r="F39" i="1"/>
  <c r="M44" i="12"/>
  <c r="M136" i="12"/>
  <c r="M113" i="12"/>
  <c r="M121" i="12"/>
  <c r="AF151" i="12"/>
  <c r="M143" i="12"/>
  <c r="M142" i="12" s="1"/>
  <c r="G142" i="12"/>
  <c r="G113" i="12"/>
  <c r="M18" i="12"/>
  <c r="I121" i="12"/>
  <c r="G78" i="12"/>
  <c r="I68" i="12"/>
  <c r="K18" i="12"/>
  <c r="G129" i="12"/>
  <c r="G68" i="12"/>
  <c r="V129" i="12"/>
  <c r="Q129" i="12"/>
  <c r="Q59" i="12"/>
  <c r="M8" i="12"/>
  <c r="G136" i="12"/>
  <c r="O78" i="12"/>
  <c r="O59" i="12"/>
  <c r="M32" i="12"/>
  <c r="K8" i="12"/>
  <c r="M78" i="12"/>
  <c r="M59" i="12"/>
  <c r="K32" i="12"/>
  <c r="I8" i="12"/>
  <c r="V136" i="12"/>
  <c r="K78" i="12"/>
  <c r="I32" i="12"/>
  <c r="G8" i="12"/>
  <c r="Q136" i="12"/>
  <c r="V64" i="12"/>
  <c r="K44" i="12"/>
  <c r="G32" i="12"/>
  <c r="O136" i="12"/>
  <c r="M95" i="12"/>
  <c r="M94" i="12" s="1"/>
  <c r="G94" i="12"/>
  <c r="Q64" i="12"/>
  <c r="I44" i="12"/>
  <c r="M141" i="12"/>
  <c r="M140" i="12" s="1"/>
  <c r="O64" i="12"/>
  <c r="G44" i="12"/>
  <c r="Q18" i="12"/>
  <c r="G40" i="1" l="1"/>
  <c r="I40" i="1" s="1"/>
  <c r="G39" i="1"/>
  <c r="G42" i="1" s="1"/>
  <c r="G25" i="1" s="1"/>
  <c r="G41" i="1"/>
  <c r="I41" i="1" s="1"/>
  <c r="F42" i="1"/>
  <c r="G23" i="1" s="1"/>
  <c r="A27" i="1" s="1"/>
  <c r="G28" i="1" s="1"/>
  <c r="G27" i="1" s="1"/>
  <c r="G29" i="1" s="1"/>
  <c r="G151" i="12"/>
  <c r="I49" i="1"/>
  <c r="I39" i="1" l="1"/>
  <c r="I42" i="1" s="1"/>
  <c r="J41" i="1" s="1"/>
  <c r="I16" i="1"/>
  <c r="I21" i="1" s="1"/>
  <c r="I71" i="1"/>
  <c r="A28" i="1"/>
  <c r="J39" i="1" l="1"/>
  <c r="J42" i="1" s="1"/>
  <c r="J40" i="1"/>
  <c r="J67" i="1"/>
  <c r="J70" i="1"/>
  <c r="J54" i="1"/>
  <c r="J60" i="1"/>
  <c r="J55" i="1"/>
  <c r="J66" i="1"/>
  <c r="J58" i="1"/>
  <c r="J69" i="1"/>
  <c r="J49" i="1"/>
  <c r="J51" i="1"/>
  <c r="J62" i="1"/>
  <c r="J57" i="1"/>
  <c r="J59" i="1"/>
  <c r="J56" i="1"/>
  <c r="J65" i="1"/>
  <c r="J64" i="1"/>
  <c r="J61" i="1"/>
  <c r="J50" i="1"/>
  <c r="J53" i="1"/>
  <c r="J63" i="1"/>
  <c r="J52" i="1"/>
  <c r="J68" i="1"/>
  <c r="J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Kupčík</author>
  </authors>
  <commentList>
    <comment ref="S6" authorId="0" shapeId="0" xr:uid="{BC8E2D33-00A3-4BBD-B845-FB39544539B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633C1CE-EDE3-4806-AFAE-9B26D8D701D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<sst xmlns="http://schemas.openxmlformats.org/spreadsheetml/2006/main" count="1235" uniqueCount="396">
  <si>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</si>
  <si>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</si>
  <si>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</si>
  <si>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</si>
  <si>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</si>
  <si>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</si>
  <si>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</si>
  <si>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</si>
  <si>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</si>
  <si>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</si>
  <si>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</si>
  <si>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</si>
  <si>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</si>
  <si>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</si>
  <si>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</si>
  <si>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</si>
  <si>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</si>
  <si>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</si>
  <si>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</si>
  <si>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</si>
  <si>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</si>
  <si>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</si>
  <si>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</si>
  <si>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</si>
  <si>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</si>
  <si>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</si>
  <si>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</si>
  <si>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</si>
  <si>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</si>
  <si>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</si>
  <si>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</si>
  <si>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</si>
  <si>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</si>
  <si>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</si>
  <si>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</si>
  <si>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</si>
  <si>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</si>
  <si>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</si>
  <si>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</si>
  <si>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</si>
  <si>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</si>
  <si>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</si>
  <si>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Oprava sociálních zařízení I.PP</t>
  </si>
  <si>
    <t>4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</si>
  <si>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</si>
  <si>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</si>
  <si>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</si>
  <si>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</si>
  <si>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</si>
  <si>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</si>
  <si>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</si>
  <si>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Zemní práce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</si>
  <si>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</si>
  <si>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</si>
  <si>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</si>
  <si>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</si>
  <si>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</si>
  <si>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</si>
  <si>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64</t>
  </si>
  <si>
    <t>Výplně otvorů</t>
  </si>
  <si>
    <t>8</t>
  </si>
  <si>
    <t>Trubní vedení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</si>
  <si>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</si>
  <si>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</si>
  <si>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</si>
  <si>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</si>
  <si>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</si>
  <si>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</si>
  <si>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</si>
  <si>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</si>
  <si>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</si>
  <si>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</si>
  <si>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</si>
  <si>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</si>
  <si>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</si>
  <si>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</si>
  <si>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</si>
  <si>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</si>
  <si>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</si>
  <si>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Předstěnové systémy</t>
  </si>
  <si>
    <t>734</t>
  </si>
  <si>
    <t>Armatury</t>
  </si>
  <si>
    <t>766</t>
  </si>
  <si>
    <t>Konstrukce truhlářské, okna a dveře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</si>
  <si>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</si>
  <si>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</si>
  <si>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</si>
  <si>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</si>
  <si>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</si>
  <si>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</si>
  <si>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</si>
  <si>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</si>
  <si>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</si>
  <si>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</si>
  <si>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</si>
  <si>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</si>
  <si>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</si>
  <si>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</si>
  <si>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</si>
  <si>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</si>
  <si>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</si>
  <si>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</si>
  <si>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</si>
  <si>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</si>
  <si>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</si>
  <si>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</si>
  <si>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</si>
  <si>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</si>
  <si>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</si>
  <si>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</si>
  <si>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</si>
  <si>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</si>
  <si>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</si>
  <si>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</si>
  <si>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</si>
  <si>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</si>
  <si>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</si>
  <si>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</si>
  <si>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</si>
  <si>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</si>
  <si>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</si>
  <si>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</si>
  <si>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</si>
  <si>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</si>
  <si>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</si>
  <si>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139711101R00</t>
  </si>
  <si>
    <t>Vykopávka v uzavřených prostorách v hor.1-4</t>
  </si>
  <si>
    <t>m3</t>
  </si>
  <si>
    <t>RTS 25/ I</t>
  </si>
  <si>
    <t>Indiv</t>
  </si>
  <si>
    <t>Práce</t>
  </si>
  <si>
    <t>Běžná</t>
  </si>
  <si>
    <t>POL1_</t>
  </si>
  <si>
    <t>161101501R00</t>
  </si>
  <si>
    <t>Svislé přemístění výkopku z hor. 1-4 ruční</t>
  </si>
  <si>
    <t>162701105R00</t>
  </si>
  <si>
    <t>Vodorovné přemístění výkopku z hor.1-4 do 10000 m</t>
  </si>
  <si>
    <t>162201203R00</t>
  </si>
  <si>
    <t>Vodorovné přemístění výkopku horniny tř. 1 - 4, do 10 m, kolečkem</t>
  </si>
  <si>
    <t>162201210R00</t>
  </si>
  <si>
    <t>Příplatek za každých dalších 10 m přemístění výkopku z hor. tř. 1 - 4 kolečkem</t>
  </si>
  <si>
    <t>167101201R00</t>
  </si>
  <si>
    <t>Nakládání výkopku z hor. 1 ÷ 4 - ručně</t>
  </si>
  <si>
    <t>174101102R00</t>
  </si>
  <si>
    <t>Zásyp ruční se zhutněním</t>
  </si>
  <si>
    <t>175101101RT2</t>
  </si>
  <si>
    <t>Obsyp potrubí bez prohození sypaniny s dodáním štěrkopísku frakce 0 - 22 mm</t>
  </si>
  <si>
    <t>199000002R00</t>
  </si>
  <si>
    <t>Poplatek za skládku horniny 1- 4, č. dle katal. odpadů 17 05 04</t>
  </si>
  <si>
    <t>319201316R00</t>
  </si>
  <si>
    <t>Vyrovnání zdiva pod omítku maltou ze suché maltové směsi tl. 20 mm</t>
  </si>
  <si>
    <t>m2</t>
  </si>
  <si>
    <t>319211322RT1</t>
  </si>
  <si>
    <t>Těsnicí stěrka na svislé ploše tl.do 10 mm maltou webertec 933</t>
  </si>
  <si>
    <t>346244315R00</t>
  </si>
  <si>
    <t>Obezdívky van a WC nádržek z desek Ytong tl. 150 mm</t>
  </si>
  <si>
    <t>346275111R00</t>
  </si>
  <si>
    <t>Přizdívky z desek Ytong tl. 50 mm</t>
  </si>
  <si>
    <t>349231811RT2</t>
  </si>
  <si>
    <t>Přizdívka ostění s ozubem z cihel, kapsy do 15 cm s použitím suché maltové směsi</t>
  </si>
  <si>
    <t>611421331RT2</t>
  </si>
  <si>
    <t>Oprava váp.omítek stropů do 30% plochy - štukových s použitím suché maltové směsi</t>
  </si>
  <si>
    <t>612403382R00</t>
  </si>
  <si>
    <t>Hrubá výplň rýh ve stěnách do 5x5 cm maltou ze SMS</t>
  </si>
  <si>
    <t>m</t>
  </si>
  <si>
    <t>612403386R00</t>
  </si>
  <si>
    <t>Hrubá výplň rýh ve stěnách do 10x10cm maltou z SMS</t>
  </si>
  <si>
    <t>612409991RT2</t>
  </si>
  <si>
    <t>Začištění omítek kolem oken,dveří apod. s použitím suché maltové směsi</t>
  </si>
  <si>
    <t>612421626R00</t>
  </si>
  <si>
    <t>Omítka vnitřní zdiva, MVC, hladká</t>
  </si>
  <si>
    <t>612434254RT1</t>
  </si>
  <si>
    <t>Omítkový sanační systém Profisan, 4vrst vrstvy: podhoz OS 401,2x jádro OS 401, štuk OS 402</t>
  </si>
  <si>
    <t>909      R00</t>
  </si>
  <si>
    <t>Hzs-nezmeritelne stavebni prace - ostatní výpomoci pro řemesla</t>
  </si>
  <si>
    <t>h</t>
  </si>
  <si>
    <t>R-položka</t>
  </si>
  <si>
    <t>POL12_1</t>
  </si>
  <si>
    <t>631361921RT1</t>
  </si>
  <si>
    <t>Výztuž mazanin svařovanou sítí KA 16, drát d 4,0 mm, oko 100 x 100 mm</t>
  </si>
  <si>
    <t>t</t>
  </si>
  <si>
    <t>632415104RT2</t>
  </si>
  <si>
    <t>Potěr Morfico samonivelační ručně tl. 4 mm MFC Level 320 - vyrovnávací</t>
  </si>
  <si>
    <t>632421170R00</t>
  </si>
  <si>
    <t>Potěr WEBER Saint-Gobain,ručně zpracovaný,tl.60 mm</t>
  </si>
  <si>
    <t>632421190R00</t>
  </si>
  <si>
    <t>Potěr WEBER Saint-Gobain,ručně zpracovaný,tl.80 mm</t>
  </si>
  <si>
    <t>642944121RU4</t>
  </si>
  <si>
    <t>Osazení ocelových zárubní dodatečně do 2,5 m2 včetně dodávky zárubně 800 x 1970 x 150 mm</t>
  </si>
  <si>
    <t>kus</t>
  </si>
  <si>
    <t>899101111R00</t>
  </si>
  <si>
    <t>Osazení poklopu s rámem do 50 kg</t>
  </si>
  <si>
    <t>55340026R</t>
  </si>
  <si>
    <t>Poklop šachtový hliník GABEX Aludeck 50 pro zadláždění 615 x 615 x 75 mm s těsněním</t>
  </si>
  <si>
    <t>SPCM</t>
  </si>
  <si>
    <t>Specifikace</t>
  </si>
  <si>
    <t>POL3_</t>
  </si>
  <si>
    <t>941955001R00</t>
  </si>
  <si>
    <t>Lešení lehké pomocné, výška podlahy do 1,2 m</t>
  </si>
  <si>
    <t>965043341RT1</t>
  </si>
  <si>
    <t>Bourání podkladů bet., potěr tl. 10 cm, nad 4 m2 ručně mazanina tl. 5 - 8 cm s potěrem</t>
  </si>
  <si>
    <t>965081713R00</t>
  </si>
  <si>
    <t>Bourání dlažeb keramických tl.10 mm, nad 1 m2</t>
  </si>
  <si>
    <t>965081702R00</t>
  </si>
  <si>
    <t xml:space="preserve">Bourání soklíků z dlažeb keramických </t>
  </si>
  <si>
    <t>968061125R00</t>
  </si>
  <si>
    <t>Vyvěšení dřevěných a plastových dveřních křídel pl. do 2 m2</t>
  </si>
  <si>
    <t>968072455R00</t>
  </si>
  <si>
    <t>Vybourání kovových dveřních zárubní pl. do 2 m2</t>
  </si>
  <si>
    <t>974031132R00</t>
  </si>
  <si>
    <t>Vysekání rýh ve zdi cihelné 5 x 7 cm</t>
  </si>
  <si>
    <t>974031153R00</t>
  </si>
  <si>
    <t>Vysekání rýh ve zdi cihelné 10 x 10 cm</t>
  </si>
  <si>
    <t>976085311R00</t>
  </si>
  <si>
    <t>Vybourání kanal.rámů a poklopů plochy do 0,6 m2</t>
  </si>
  <si>
    <t>978021191R00</t>
  </si>
  <si>
    <t>Otlučení cementových omítek vnitřních stěn do 100%</t>
  </si>
  <si>
    <t>978023411R00</t>
  </si>
  <si>
    <t>Vysekání a úprava spár zdiva cihelného mimo komín.</t>
  </si>
  <si>
    <t>978059531R00</t>
  </si>
  <si>
    <t>Odsekání a odebrání obkladů stěn z obkládaček vnitřních z jakýchkoliv materiálů, plochy přes 2 m2</t>
  </si>
  <si>
    <t>962200011RAA</t>
  </si>
  <si>
    <t>Bourání příček z cihel pálených tloušťka 100 mm</t>
  </si>
  <si>
    <t>Agregovaná položka</t>
  </si>
  <si>
    <t>POL2_</t>
  </si>
  <si>
    <t>999281145R00</t>
  </si>
  <si>
    <t>Přesun hmot pro opravy a údržbu do v. 6 m, nošením</t>
  </si>
  <si>
    <t>Přesun hmot</t>
  </si>
  <si>
    <t>POL7_</t>
  </si>
  <si>
    <t>711141559RZ2</t>
  </si>
  <si>
    <t>Provedení izolace proti vlhkosti na ploše vodorovné, asfaltovými pásy přitavením 2 vrstvy - včetně dodávky Bitubitagit S 35</t>
  </si>
  <si>
    <t>711212002R00</t>
  </si>
  <si>
    <t>Hydroizolační povlak - nátěr nebo stěrka</t>
  </si>
  <si>
    <t>711212601R00</t>
  </si>
  <si>
    <t>Těsnicí pás do spoje podlaha - stěna</t>
  </si>
  <si>
    <t>998711101R00</t>
  </si>
  <si>
    <t>Přesun hmot pro izolace proti vodě, výšky do 6 m</t>
  </si>
  <si>
    <t>713121111RV1</t>
  </si>
  <si>
    <t>Montáž tepelné nebo kročejové izolace podlah na sucho, jednovrstvé včetně dodávky polystyren tl. 50 mm</t>
  </si>
  <si>
    <t>713191100RT9</t>
  </si>
  <si>
    <t>Položení separační fólie včetně dodávky PE fólie</t>
  </si>
  <si>
    <t>998713202R00</t>
  </si>
  <si>
    <t>Přesun hmot pro izolace tepelné, výšky do 12 m</t>
  </si>
  <si>
    <t>721140916R00</t>
  </si>
  <si>
    <t>Provedení opravy vnitřní kanalizace, potrubí litinové, propojení dosavadního potrubí, DN 125 mm</t>
  </si>
  <si>
    <t>721176102R00</t>
  </si>
  <si>
    <t>Potrubí HT připojovací D 40 x 1,8 mm</t>
  </si>
  <si>
    <t>POL1_7</t>
  </si>
  <si>
    <t>721171808R00</t>
  </si>
  <si>
    <t>Demontáž potrubí z PVC do D 114 mm</t>
  </si>
  <si>
    <t>721176104R00</t>
  </si>
  <si>
    <t>Potrubí HT připojovací, D 75 x 1,9 mm</t>
  </si>
  <si>
    <t>721176105R00</t>
  </si>
  <si>
    <t>Potrubí HT připojovací D 110 x 2,7 mm</t>
  </si>
  <si>
    <t>721176223R00</t>
  </si>
  <si>
    <t>Potrubí KG svodné (ležaté) v zemi, D 125 x 3,2 mm</t>
  </si>
  <si>
    <t>721194104R00</t>
  </si>
  <si>
    <t>Vyvedení odpadních výpustek D 40 x 1,8</t>
  </si>
  <si>
    <t>721194109R00</t>
  </si>
  <si>
    <t>Vyvedení odpadních výpustek D 110 x 2,3</t>
  </si>
  <si>
    <t>998721202R00</t>
  </si>
  <si>
    <t>Přesun hmot pro vnitřní kanalizaci, výšky do 12 m</t>
  </si>
  <si>
    <t>722130802R00</t>
  </si>
  <si>
    <t>Demontáž potrubí ocelových závitových, DN 40 mm</t>
  </si>
  <si>
    <t>722131934R00</t>
  </si>
  <si>
    <t>Oprava a propojení dosavadního závitového potrubí DN 32 mm</t>
  </si>
  <si>
    <t>722172331R00</t>
  </si>
  <si>
    <t>Potrubí plastové PP-R Instaplast, včetně zednických výpomocí, D 20 x 3,4 mm, PN 20</t>
  </si>
  <si>
    <t>722172332R00</t>
  </si>
  <si>
    <t>Potrubí plastové PP-R Instaplast, včetně zednických výpomocí, D 25 x 4,2 mm, PN 20</t>
  </si>
  <si>
    <t>722179191R00</t>
  </si>
  <si>
    <t>Příplatek za malý rozsah do 20 m rozvodu</t>
  </si>
  <si>
    <t>soubor</t>
  </si>
  <si>
    <t>722181213RT7</t>
  </si>
  <si>
    <t>Izolace návleková MIRELON PRO tl. stěny 13 mm vnitřní průměr 22 mm</t>
  </si>
  <si>
    <t>722181213RT8</t>
  </si>
  <si>
    <t>Izolace návleková MIRELON PRO tl. stěny 13 mm vnitřní průměr 25 mm</t>
  </si>
  <si>
    <t>722190401R00</t>
  </si>
  <si>
    <t>Vyvedení a upevnění výpustek DN 15</t>
  </si>
  <si>
    <t>722220111R00</t>
  </si>
  <si>
    <t>Nástěnka K 247, pro výtokový ventil G 1/2"</t>
  </si>
  <si>
    <t>722220112R00</t>
  </si>
  <si>
    <t>Nástěnka K 247, pro výtokový ventil G 3/4"</t>
  </si>
  <si>
    <t>722231161R00</t>
  </si>
  <si>
    <t xml:space="preserve">Ventil vodovodní pojistný </t>
  </si>
  <si>
    <t>722235122R00</t>
  </si>
  <si>
    <t>Kohout vodovodní, kulový, vnitřní-vnitřní závit, IVAR.KK 51, DN 20 mm</t>
  </si>
  <si>
    <t>722280106R00</t>
  </si>
  <si>
    <t>Tlaková zkouška vodovodního potrubí DN 32</t>
  </si>
  <si>
    <t>722290234R00</t>
  </si>
  <si>
    <t>Proplach a dezinfekce vodovod.potrubí DN 80</t>
  </si>
  <si>
    <t>998722202R00</t>
  </si>
  <si>
    <t>Přesun hmot pro vnitřní vodovod, výšky do 12 m</t>
  </si>
  <si>
    <t>725110811R00</t>
  </si>
  <si>
    <t>Demontáž klozetů splachovacích</t>
  </si>
  <si>
    <t>725014161R00</t>
  </si>
  <si>
    <t>Klozet závěsný LYRA Plus včetně sedátka, hl. 530 mm</t>
  </si>
  <si>
    <t>725122817R00</t>
  </si>
  <si>
    <t>Demontáž pisoáru bez nádrže</t>
  </si>
  <si>
    <t>725210821R00</t>
  </si>
  <si>
    <t>Demontáž umyvadel bez výtokových armatur</t>
  </si>
  <si>
    <t>725017164R00</t>
  </si>
  <si>
    <t>Umyvadlo na šrouby LYRA Plus, 650 x 520 mm, bílé</t>
  </si>
  <si>
    <t>725534112R00</t>
  </si>
  <si>
    <t>Ohřívač elektrický, zásobníkový, beztlakový, TO 20</t>
  </si>
  <si>
    <t>725810402R00</t>
  </si>
  <si>
    <t>Ventil rohový bez přípojovací trubičky TE 66 G 1/2"</t>
  </si>
  <si>
    <t>725814125R00</t>
  </si>
  <si>
    <t>Ventil pračkový IVAR.70370 DN 20 mm</t>
  </si>
  <si>
    <t>725823111RT1</t>
  </si>
  <si>
    <t xml:space="preserve">Baterie umyvadlová stoján. ruční, bez otvír.odpadu standardní </t>
  </si>
  <si>
    <t>725820801R00</t>
  </si>
  <si>
    <t>Demontáž baterie nástěnné do G 3/4</t>
  </si>
  <si>
    <t>725860180RT1</t>
  </si>
  <si>
    <t>Sifon pračkový HL400, D 40/50 mm nerezový podomítková uzávěrka, krycí deska nerez 160x110 mm</t>
  </si>
  <si>
    <t>725860213R00</t>
  </si>
  <si>
    <t>Sifon umyvadlový HL132, D 32/40 mm</t>
  </si>
  <si>
    <t>28696756R</t>
  </si>
  <si>
    <t>Tlačítko ovládací WC Geberit Sigma01 bílý plast</t>
  </si>
  <si>
    <t>998725101R00</t>
  </si>
  <si>
    <t>Přesun hmot pro zařizovací předměty, výšky do 6 m</t>
  </si>
  <si>
    <t>726211121R00</t>
  </si>
  <si>
    <t>Modul pro WC Kombifix, UP320, h. 1080 mm</t>
  </si>
  <si>
    <t>734233113R00</t>
  </si>
  <si>
    <t>Kohout kulový, vnitř.-vnitř.z. IVAR PERFECTA DN 25</t>
  </si>
  <si>
    <t>766661112R00</t>
  </si>
  <si>
    <t>Montáž dveří do zárubně,otevíravých 1kř.do 0,8 m</t>
  </si>
  <si>
    <t>766670021R00</t>
  </si>
  <si>
    <t>Montáž kliky a štítku</t>
  </si>
  <si>
    <t>7668823</t>
  </si>
  <si>
    <t>Vlastní</t>
  </si>
  <si>
    <t>7668824</t>
  </si>
  <si>
    <t>Dělící příčka s dveřmi, zamykání fab,DTD desky 32mm,kování, doplňky</t>
  </si>
  <si>
    <t>54914621R</t>
  </si>
  <si>
    <t>Kování dveřní PROFIO klíč Cr</t>
  </si>
  <si>
    <t>611601203R</t>
  </si>
  <si>
    <t xml:space="preserve">Dveře dřevěné interiérové SOLODOOR KLASIK 800 x 1970 mm L/P, CPL, plné </t>
  </si>
  <si>
    <t>998766202R00</t>
  </si>
  <si>
    <t>Přesun hmot pro truhlářské konstr., výšky do 12 m</t>
  </si>
  <si>
    <t>771101210R00</t>
  </si>
  <si>
    <t>Penetrace podkladu pod dlažby</t>
  </si>
  <si>
    <t>771475014R00</t>
  </si>
  <si>
    <t>Montáž soklíků rovných z dlaždic keramických, do tmele, výšky do 100 mm</t>
  </si>
  <si>
    <t>771479001R00</t>
  </si>
  <si>
    <t>Řezání dlaždic keramických pro soklíky</t>
  </si>
  <si>
    <t>771575118R00</t>
  </si>
  <si>
    <t>Montáž podlah keram.,hladké, tmel, 60x60 cm</t>
  </si>
  <si>
    <t>771577113R00</t>
  </si>
  <si>
    <t>Lišta hliníková přechodová, stejná výška dlaždic</t>
  </si>
  <si>
    <t>597642030R</t>
  </si>
  <si>
    <t>Dlažba - dle výběru</t>
  </si>
  <si>
    <t>RTS 24/ II</t>
  </si>
  <si>
    <t>998771202R00</t>
  </si>
  <si>
    <t>Přesun hmot pro podlahy z dlaždic, výšky do 12 m</t>
  </si>
  <si>
    <t>771578011R00</t>
  </si>
  <si>
    <t>Spára podlaha - stěna, silikonem</t>
  </si>
  <si>
    <t>781101210R00</t>
  </si>
  <si>
    <t>Penetrace podkladu pod obklady</t>
  </si>
  <si>
    <t>781475124R00</t>
  </si>
  <si>
    <t>Obklad vnitřní stěn keramický, do tmele, 60 x 60 cm</t>
  </si>
  <si>
    <t>781497111R00</t>
  </si>
  <si>
    <t xml:space="preserve">Lišta hliníková ukončovacích k obkladům </t>
  </si>
  <si>
    <t>5978</t>
  </si>
  <si>
    <t>Obklad - dle výběru</t>
  </si>
  <si>
    <t>998781202R00</t>
  </si>
  <si>
    <t>Přesun hmot pro obklady keramické, výšky do 12 m</t>
  </si>
  <si>
    <t>783224900R00</t>
  </si>
  <si>
    <t>Údržba, nátěr syntetický kov. konstr.1x + 1x email</t>
  </si>
  <si>
    <t>783324140R00</t>
  </si>
  <si>
    <t>Nátěr syntetický litin. radiátorů Z +1x + 1x email</t>
  </si>
  <si>
    <t>783424240R00</t>
  </si>
  <si>
    <t>Nátěr syntet. potrubí do DN 50 mm  Z+1x +1x email</t>
  </si>
  <si>
    <t>784185112R00</t>
  </si>
  <si>
    <t>Malba Keim-Biosil, bílá, bez penetrace, 2 x</t>
  </si>
  <si>
    <t>979086112R00</t>
  </si>
  <si>
    <t>Nakládání nebo překládání suti a vybouraných hmot</t>
  </si>
  <si>
    <t>Přesun suti</t>
  </si>
  <si>
    <t>POL8_</t>
  </si>
  <si>
    <t>979011221R00</t>
  </si>
  <si>
    <t>Svislá doprava suti a vybour. hmot za 1.PP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</si>
  <si>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</si>
  <si>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</si>
  <si>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</si>
  <si>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</si>
  <si>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</si>
  <si>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</si>
  <si>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</si>
  <si>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</si>
  <si>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</si>
  <si>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skládku 10 % příměsí - DUFONEV Brno</t>
  </si>
  <si>
    <t>SUM</t>
  </si>
  <si>
    <t>Poznámky uchazeče k zadání</t>
  </si>
  <si>
    <t>POPUZIV</t>
  </si>
  <si>
    <t>END</t>
  </si>
  <si>
    <t>Základní škola, Brno, Gajdošova 3</t>
  </si>
  <si>
    <t>Dělící příčky soc. zařízení HPL, 2x dveře, kování, doplňky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</si>
</sst>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8" xfId="0" applyNumberFormat="1" applyFont="1" applyFill="1" applyBorder="1" applyAlignment="1">
      <alignment horizontal="center" vertical="center"/>
    </xf>
    <xf numFmtId="4" fontId="7" fillId="2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3" borderId="0" xfId="0" applyNumberFormat="1" applyFont="1" applyFill="1" applyBorder="1" applyAlignment="1" applyProtection="1">
      <alignment vertical="top" shrinkToFit="1"/>
      <protection locked="0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9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165" fontId="17" fillId="3" borderId="0" xfId="0" applyNumberFormat="1" applyFont="1" applyFill="1" applyBorder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opLeftCell="B27" zoomScaleNormal="100" zoomScaleSheetLayoutView="75" workbookViewId="0">
      <selection activeCell="E3" sqref="E3:J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7" t="s">
        <v>24</v>
      </c>
      <c r="C2" s="78"/>
      <c r="D2" s="79"/>
      <c r="E2" s="234" t="s">
        <v>394</v>
      </c>
      <c r="F2" s="235"/>
      <c r="G2" s="235"/>
      <c r="H2" s="235"/>
      <c r="I2" s="235"/>
      <c r="J2" s="236"/>
      <c r="O2" s="1"/>
    </row>
    <row r="3" spans="1:15" ht="27" customHeight="1" x14ac:dyDescent="0.2">
      <c r="A3" s="2"/>
      <c r="B3" s="80" t="s">
        <v>44</v>
      </c>
      <c r="C3" s="78"/>
      <c r="D3" s="81"/>
      <c r="E3" s="237" t="s">
        <v>42</v>
      </c>
      <c r="F3" s="238"/>
      <c r="G3" s="238"/>
      <c r="H3" s="238"/>
      <c r="I3" s="238"/>
      <c r="J3" s="239"/>
    </row>
    <row r="4" spans="1:15" ht="23.25" customHeight="1" x14ac:dyDescent="0.2">
      <c r="A4" s="76">
        <v>3874</v>
      </c>
      <c r="B4" s="82" t="s">
        <v>45</v>
      </c>
      <c r="C4" s="83"/>
      <c r="D4" s="84"/>
      <c r="E4" s="217" t="s">
        <v>42</v>
      </c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23</v>
      </c>
      <c r="D5" s="222" t="s">
        <v>394</v>
      </c>
      <c r="E5" s="223"/>
      <c r="F5" s="223"/>
      <c r="G5" s="223"/>
      <c r="H5" s="18" t="s">
        <v>40</v>
      </c>
      <c r="I5" s="22">
        <v>48510921</v>
      </c>
      <c r="J5" s="8"/>
    </row>
    <row r="6" spans="1:15" ht="15.75" customHeight="1" x14ac:dyDescent="0.2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1"/>
      <c r="E11" s="241"/>
      <c r="F11" s="241"/>
      <c r="G11" s="241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43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SUMIF(F49:F70,A16,I49:I70)+SUMIF(F49:F70,"PSU",I49:I70)</f>
        <v>0</v>
      </c>
      <c r="J16" s="207"/>
    </row>
    <row r="17" spans="1:10" ht="23.25" customHeight="1" x14ac:dyDescent="0.2">
      <c r="A17" s="143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SUMIF(F49:F70,A17,I49:I70)</f>
        <v>0</v>
      </c>
      <c r="J17" s="207"/>
    </row>
    <row r="18" spans="1:10" ht="23.25" customHeight="1" x14ac:dyDescent="0.2">
      <c r="A18" s="143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SUMIF(F49:F70,A18,I49:I70)</f>
        <v>0</v>
      </c>
      <c r="J18" s="207"/>
    </row>
    <row r="19" spans="1:10" ht="23.25" customHeight="1" x14ac:dyDescent="0.2">
      <c r="A19" s="143" t="s">
        <v>95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SUMIF(F49:F70,A19,I49:I70)</f>
        <v>0</v>
      </c>
      <c r="J19" s="207"/>
    </row>
    <row r="20" spans="1:10" ht="23.25" customHeight="1" x14ac:dyDescent="0.2">
      <c r="A20" s="143" t="s">
        <v>96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SUMIF(F49:F70,A20,I49:I70)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44"/>
      <c r="G21" s="208"/>
      <c r="H21" s="244"/>
      <c r="I21" s="208">
        <f>SUM(I16:J20)</f>
        <v>0</v>
      </c>
      <c r="J21" s="20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01">
        <f>I23*E23/100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I25*E25/100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33">
        <f>CenaCelkemBezDPH-(ZakladDPHSni+ZakladDPHZakl)</f>
        <v>0</v>
      </c>
      <c r="H27" s="233"/>
      <c r="I27" s="233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25</v>
      </c>
      <c r="C28" s="117"/>
      <c r="D28" s="117"/>
      <c r="E28" s="118"/>
      <c r="F28" s="119"/>
      <c r="G28" s="211">
        <f>A27</f>
        <v>0</v>
      </c>
      <c r="H28" s="211"/>
      <c r="I28" s="211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37</v>
      </c>
      <c r="C29" s="121"/>
      <c r="D29" s="121"/>
      <c r="E29" s="121"/>
      <c r="F29" s="122"/>
      <c r="G29" s="210">
        <f>ZakladDPHSni+DPHSni+ZakladDPHZakl+DPHZakl+Zaokrouhleni</f>
        <v>0</v>
      </c>
      <c r="H29" s="210"/>
      <c r="I29" s="210"/>
      <c r="J29" s="123" t="s">
        <v>48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46</v>
      </c>
      <c r="C39" s="196"/>
      <c r="D39" s="196"/>
      <c r="E39" s="196"/>
      <c r="F39" s="100">
        <f>'4 1 Pol'!AE151</f>
        <v>0</v>
      </c>
      <c r="G39" s="101">
        <f>'4 1 Pol'!AF151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5" t="s">
        <v>43</v>
      </c>
      <c r="C40" s="197" t="s">
        <v>42</v>
      </c>
      <c r="D40" s="197"/>
      <c r="E40" s="197"/>
      <c r="F40" s="106">
        <f>'4 1 Pol'!AE151</f>
        <v>0</v>
      </c>
      <c r="G40" s="107">
        <f>'4 1 Pol'!AF151</f>
        <v>0</v>
      </c>
      <c r="H40" s="107"/>
      <c r="I40" s="108">
        <f>F40+G40+H40</f>
        <v>0</v>
      </c>
      <c r="J40" s="109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10" t="s">
        <v>41</v>
      </c>
      <c r="C41" s="196" t="s">
        <v>42</v>
      </c>
      <c r="D41" s="196"/>
      <c r="E41" s="196"/>
      <c r="F41" s="111">
        <f>'4 1 Pol'!AE151</f>
        <v>0</v>
      </c>
      <c r="G41" s="102">
        <f>'4 1 Pol'!AF151</f>
        <v>0</v>
      </c>
      <c r="H41" s="102"/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8" t="s">
        <v>47</v>
      </c>
      <c r="C42" s="199"/>
      <c r="D42" s="199"/>
      <c r="E42" s="199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75" x14ac:dyDescent="0.25">
      <c r="B46" s="124" t="s">
        <v>49</v>
      </c>
    </row>
    <row r="48" spans="1:10" ht="25.5" customHeight="1" x14ac:dyDescent="0.2">
      <c r="A48" s="126"/>
      <c r="B48" s="129" t="s">
        <v>18</v>
      </c>
      <c r="C48" s="129" t="s">
        <v>6</v>
      </c>
      <c r="D48" s="130"/>
      <c r="E48" s="130"/>
      <c r="F48" s="131" t="s">
        <v>50</v>
      </c>
      <c r="G48" s="131"/>
      <c r="H48" s="131"/>
      <c r="I48" s="131" t="s">
        <v>31</v>
      </c>
      <c r="J48" s="131" t="s">
        <v>0</v>
      </c>
    </row>
    <row r="49" spans="1:10" ht="36.75" customHeight="1" x14ac:dyDescent="0.2">
      <c r="A49" s="127"/>
      <c r="B49" s="132" t="s">
        <v>41</v>
      </c>
      <c r="C49" s="194" t="s">
        <v>51</v>
      </c>
      <c r="D49" s="195"/>
      <c r="E49" s="195"/>
      <c r="F49" s="139" t="s">
        <v>26</v>
      </c>
      <c r="G49" s="140"/>
      <c r="H49" s="140"/>
      <c r="I49" s="140">
        <f>'4 1 Pol'!G8</f>
        <v>0</v>
      </c>
      <c r="J49" s="136" t="str">
        <f>IF(I71=0,"",I49/I71*100)</f>
        <v/>
      </c>
    </row>
    <row r="50" spans="1:10" ht="36.75" customHeight="1" x14ac:dyDescent="0.2">
      <c r="A50" s="127"/>
      <c r="B50" s="132" t="s">
        <v>52</v>
      </c>
      <c r="C50" s="194" t="s">
        <v>53</v>
      </c>
      <c r="D50" s="195"/>
      <c r="E50" s="195"/>
      <c r="F50" s="139" t="s">
        <v>26</v>
      </c>
      <c r="G50" s="140"/>
      <c r="H50" s="140"/>
      <c r="I50" s="140">
        <f>'4 1 Pol'!G18</f>
        <v>0</v>
      </c>
      <c r="J50" s="136" t="str">
        <f>IF(I71=0,"",I50/I71*100)</f>
        <v/>
      </c>
    </row>
    <row r="51" spans="1:10" ht="36.75" customHeight="1" x14ac:dyDescent="0.2">
      <c r="A51" s="127"/>
      <c r="B51" s="132" t="s">
        <v>54</v>
      </c>
      <c r="C51" s="194" t="s">
        <v>55</v>
      </c>
      <c r="D51" s="195"/>
      <c r="E51" s="195"/>
      <c r="F51" s="139" t="s">
        <v>26</v>
      </c>
      <c r="G51" s="140"/>
      <c r="H51" s="140"/>
      <c r="I51" s="140">
        <f>'4 1 Pol'!G24</f>
        <v>0</v>
      </c>
      <c r="J51" s="136" t="str">
        <f>IF(I71=0,"",I51/I71*100)</f>
        <v/>
      </c>
    </row>
    <row r="52" spans="1:10" ht="36.75" customHeight="1" x14ac:dyDescent="0.2">
      <c r="A52" s="127"/>
      <c r="B52" s="132" t="s">
        <v>56</v>
      </c>
      <c r="C52" s="194" t="s">
        <v>57</v>
      </c>
      <c r="D52" s="195"/>
      <c r="E52" s="195"/>
      <c r="F52" s="139" t="s">
        <v>26</v>
      </c>
      <c r="G52" s="140"/>
      <c r="H52" s="140"/>
      <c r="I52" s="140">
        <f>'4 1 Pol'!G32</f>
        <v>0</v>
      </c>
      <c r="J52" s="136" t="str">
        <f>IF(I71=0,"",I52/I71*100)</f>
        <v/>
      </c>
    </row>
    <row r="53" spans="1:10" ht="36.75" customHeight="1" x14ac:dyDescent="0.2">
      <c r="A53" s="127"/>
      <c r="B53" s="132" t="s">
        <v>58</v>
      </c>
      <c r="C53" s="194" t="s">
        <v>59</v>
      </c>
      <c r="D53" s="195"/>
      <c r="E53" s="195"/>
      <c r="F53" s="139" t="s">
        <v>26</v>
      </c>
      <c r="G53" s="140"/>
      <c r="H53" s="140"/>
      <c r="I53" s="140">
        <f>'4 1 Pol'!G37</f>
        <v>0</v>
      </c>
      <c r="J53" s="136" t="str">
        <f>IF(I71=0,"",I53/I71*100)</f>
        <v/>
      </c>
    </row>
    <row r="54" spans="1:10" ht="36.75" customHeight="1" x14ac:dyDescent="0.2">
      <c r="A54" s="127"/>
      <c r="B54" s="132" t="s">
        <v>60</v>
      </c>
      <c r="C54" s="194" t="s">
        <v>61</v>
      </c>
      <c r="D54" s="195"/>
      <c r="E54" s="195"/>
      <c r="F54" s="139" t="s">
        <v>26</v>
      </c>
      <c r="G54" s="140"/>
      <c r="H54" s="140"/>
      <c r="I54" s="140">
        <f>'4 1 Pol'!G39</f>
        <v>0</v>
      </c>
      <c r="J54" s="136" t="str">
        <f>IF(I71=0,"",I54/I71*100)</f>
        <v/>
      </c>
    </row>
    <row r="55" spans="1:10" ht="36.75" customHeight="1" x14ac:dyDescent="0.2">
      <c r="A55" s="127"/>
      <c r="B55" s="132" t="s">
        <v>62</v>
      </c>
      <c r="C55" s="194" t="s">
        <v>63</v>
      </c>
      <c r="D55" s="195"/>
      <c r="E55" s="195"/>
      <c r="F55" s="139" t="s">
        <v>26</v>
      </c>
      <c r="G55" s="140"/>
      <c r="H55" s="140"/>
      <c r="I55" s="140">
        <f>'4 1 Pol'!G42</f>
        <v>0</v>
      </c>
      <c r="J55" s="136" t="str">
        <f>IF(I71=0,"",I55/I71*100)</f>
        <v/>
      </c>
    </row>
    <row r="56" spans="1:10" ht="36.75" customHeight="1" x14ac:dyDescent="0.2">
      <c r="A56" s="127"/>
      <c r="B56" s="132" t="s">
        <v>64</v>
      </c>
      <c r="C56" s="194" t="s">
        <v>65</v>
      </c>
      <c r="D56" s="195"/>
      <c r="E56" s="195"/>
      <c r="F56" s="139" t="s">
        <v>26</v>
      </c>
      <c r="G56" s="140"/>
      <c r="H56" s="140"/>
      <c r="I56" s="140">
        <f>'4 1 Pol'!G44</f>
        <v>0</v>
      </c>
      <c r="J56" s="136" t="str">
        <f>IF(I71=0,"",I56/I71*100)</f>
        <v/>
      </c>
    </row>
    <row r="57" spans="1:10" ht="36.75" customHeight="1" x14ac:dyDescent="0.2">
      <c r="A57" s="127"/>
      <c r="B57" s="132" t="s">
        <v>66</v>
      </c>
      <c r="C57" s="194" t="s">
        <v>67</v>
      </c>
      <c r="D57" s="195"/>
      <c r="E57" s="195"/>
      <c r="F57" s="139" t="s">
        <v>26</v>
      </c>
      <c r="G57" s="140"/>
      <c r="H57" s="140"/>
      <c r="I57" s="140">
        <f>'4 1 Pol'!G57</f>
        <v>0</v>
      </c>
      <c r="J57" s="136" t="str">
        <f>IF(I71=0,"",I57/I71*100)</f>
        <v/>
      </c>
    </row>
    <row r="58" spans="1:10" ht="36.75" customHeight="1" x14ac:dyDescent="0.2">
      <c r="A58" s="127"/>
      <c r="B58" s="132" t="s">
        <v>68</v>
      </c>
      <c r="C58" s="194" t="s">
        <v>69</v>
      </c>
      <c r="D58" s="195"/>
      <c r="E58" s="195"/>
      <c r="F58" s="139" t="s">
        <v>27</v>
      </c>
      <c r="G58" s="140"/>
      <c r="H58" s="140"/>
      <c r="I58" s="140">
        <f>'4 1 Pol'!G59</f>
        <v>0</v>
      </c>
      <c r="J58" s="136" t="str">
        <f>IF(I71=0,"",I58/I71*100)</f>
        <v/>
      </c>
    </row>
    <row r="59" spans="1:10" ht="36.75" customHeight="1" x14ac:dyDescent="0.2">
      <c r="A59" s="127"/>
      <c r="B59" s="132" t="s">
        <v>70</v>
      </c>
      <c r="C59" s="194" t="s">
        <v>71</v>
      </c>
      <c r="D59" s="195"/>
      <c r="E59" s="195"/>
      <c r="F59" s="139" t="s">
        <v>27</v>
      </c>
      <c r="G59" s="140"/>
      <c r="H59" s="140"/>
      <c r="I59" s="140">
        <f>'4 1 Pol'!G64</f>
        <v>0</v>
      </c>
      <c r="J59" s="136" t="str">
        <f>IF(I71=0,"",I59/I71*100)</f>
        <v/>
      </c>
    </row>
    <row r="60" spans="1:10" ht="36.75" customHeight="1" x14ac:dyDescent="0.2">
      <c r="A60" s="127"/>
      <c r="B60" s="132" t="s">
        <v>72</v>
      </c>
      <c r="C60" s="194" t="s">
        <v>73</v>
      </c>
      <c r="D60" s="195"/>
      <c r="E60" s="195"/>
      <c r="F60" s="139" t="s">
        <v>27</v>
      </c>
      <c r="G60" s="140"/>
      <c r="H60" s="140"/>
      <c r="I60" s="140">
        <f>'4 1 Pol'!G68</f>
        <v>0</v>
      </c>
      <c r="J60" s="136" t="str">
        <f>IF(I71=0,"",I60/I71*100)</f>
        <v/>
      </c>
    </row>
    <row r="61" spans="1:10" ht="36.75" customHeight="1" x14ac:dyDescent="0.2">
      <c r="A61" s="127"/>
      <c r="B61" s="132" t="s">
        <v>74</v>
      </c>
      <c r="C61" s="194" t="s">
        <v>75</v>
      </c>
      <c r="D61" s="195"/>
      <c r="E61" s="195"/>
      <c r="F61" s="139" t="s">
        <v>27</v>
      </c>
      <c r="G61" s="140"/>
      <c r="H61" s="140"/>
      <c r="I61" s="140">
        <f>'4 1 Pol'!G78</f>
        <v>0</v>
      </c>
      <c r="J61" s="136" t="str">
        <f>IF(I71=0,"",I61/I71*100)</f>
        <v/>
      </c>
    </row>
    <row r="62" spans="1:10" ht="36.75" customHeight="1" x14ac:dyDescent="0.2">
      <c r="A62" s="127"/>
      <c r="B62" s="132" t="s">
        <v>76</v>
      </c>
      <c r="C62" s="194" t="s">
        <v>77</v>
      </c>
      <c r="D62" s="195"/>
      <c r="E62" s="195"/>
      <c r="F62" s="139" t="s">
        <v>27</v>
      </c>
      <c r="G62" s="140"/>
      <c r="H62" s="140"/>
      <c r="I62" s="140">
        <f>'4 1 Pol'!G94</f>
        <v>0</v>
      </c>
      <c r="J62" s="136" t="str">
        <f>IF(I71=0,"",I62/I71*100)</f>
        <v/>
      </c>
    </row>
    <row r="63" spans="1:10" ht="36.75" customHeight="1" x14ac:dyDescent="0.2">
      <c r="A63" s="127"/>
      <c r="B63" s="132" t="s">
        <v>78</v>
      </c>
      <c r="C63" s="194" t="s">
        <v>79</v>
      </c>
      <c r="D63" s="195"/>
      <c r="E63" s="195"/>
      <c r="F63" s="139" t="s">
        <v>27</v>
      </c>
      <c r="G63" s="140"/>
      <c r="H63" s="140"/>
      <c r="I63" s="140">
        <f>'4 1 Pol'!G109</f>
        <v>0</v>
      </c>
      <c r="J63" s="136" t="str">
        <f>IF(I71=0,"",I63/I71*100)</f>
        <v/>
      </c>
    </row>
    <row r="64" spans="1:10" ht="36.75" customHeight="1" x14ac:dyDescent="0.2">
      <c r="A64" s="127"/>
      <c r="B64" s="132" t="s">
        <v>80</v>
      </c>
      <c r="C64" s="194" t="s">
        <v>81</v>
      </c>
      <c r="D64" s="195"/>
      <c r="E64" s="195"/>
      <c r="F64" s="139" t="s">
        <v>27</v>
      </c>
      <c r="G64" s="140"/>
      <c r="H64" s="140"/>
      <c r="I64" s="140">
        <f>'4 1 Pol'!G111</f>
        <v>0</v>
      </c>
      <c r="J64" s="136" t="str">
        <f>IF(I71=0,"",I64/I71*100)</f>
        <v/>
      </c>
    </row>
    <row r="65" spans="1:10" ht="36.75" customHeight="1" x14ac:dyDescent="0.2">
      <c r="A65" s="127"/>
      <c r="B65" s="132" t="s">
        <v>82</v>
      </c>
      <c r="C65" s="194" t="s">
        <v>83</v>
      </c>
      <c r="D65" s="195"/>
      <c r="E65" s="195"/>
      <c r="F65" s="139" t="s">
        <v>27</v>
      </c>
      <c r="G65" s="140"/>
      <c r="H65" s="140"/>
      <c r="I65" s="140">
        <f>'4 1 Pol'!G113</f>
        <v>0</v>
      </c>
      <c r="J65" s="136" t="str">
        <f>IF(I71=0,"",I65/I71*100)</f>
        <v/>
      </c>
    </row>
    <row r="66" spans="1:10" ht="36.75" customHeight="1" x14ac:dyDescent="0.2">
      <c r="A66" s="127"/>
      <c r="B66" s="132" t="s">
        <v>84</v>
      </c>
      <c r="C66" s="194" t="s">
        <v>85</v>
      </c>
      <c r="D66" s="195"/>
      <c r="E66" s="195"/>
      <c r="F66" s="139" t="s">
        <v>27</v>
      </c>
      <c r="G66" s="140"/>
      <c r="H66" s="140"/>
      <c r="I66" s="140">
        <f>'4 1 Pol'!G121</f>
        <v>0</v>
      </c>
      <c r="J66" s="136" t="str">
        <f>IF(I71=0,"",I66/I71*100)</f>
        <v/>
      </c>
    </row>
    <row r="67" spans="1:10" ht="36.75" customHeight="1" x14ac:dyDescent="0.2">
      <c r="A67" s="127"/>
      <c r="B67" s="132" t="s">
        <v>86</v>
      </c>
      <c r="C67" s="194" t="s">
        <v>87</v>
      </c>
      <c r="D67" s="195"/>
      <c r="E67" s="195"/>
      <c r="F67" s="139" t="s">
        <v>27</v>
      </c>
      <c r="G67" s="140"/>
      <c r="H67" s="140"/>
      <c r="I67" s="140">
        <f>'4 1 Pol'!G129</f>
        <v>0</v>
      </c>
      <c r="J67" s="136" t="str">
        <f>IF(I71=0,"",I67/I71*100)</f>
        <v/>
      </c>
    </row>
    <row r="68" spans="1:10" ht="36.75" customHeight="1" x14ac:dyDescent="0.2">
      <c r="A68" s="127"/>
      <c r="B68" s="132" t="s">
        <v>88</v>
      </c>
      <c r="C68" s="194" t="s">
        <v>89</v>
      </c>
      <c r="D68" s="195"/>
      <c r="E68" s="195"/>
      <c r="F68" s="139" t="s">
        <v>27</v>
      </c>
      <c r="G68" s="140"/>
      <c r="H68" s="140"/>
      <c r="I68" s="140">
        <f>'4 1 Pol'!G136</f>
        <v>0</v>
      </c>
      <c r="J68" s="136" t="str">
        <f>IF(I71=0,"",I68/I71*100)</f>
        <v/>
      </c>
    </row>
    <row r="69" spans="1:10" ht="36.75" customHeight="1" x14ac:dyDescent="0.2">
      <c r="A69" s="127"/>
      <c r="B69" s="132" t="s">
        <v>90</v>
      </c>
      <c r="C69" s="194" t="s">
        <v>91</v>
      </c>
      <c r="D69" s="195"/>
      <c r="E69" s="195"/>
      <c r="F69" s="139" t="s">
        <v>27</v>
      </c>
      <c r="G69" s="140"/>
      <c r="H69" s="140"/>
      <c r="I69" s="140">
        <f>'4 1 Pol'!G140</f>
        <v>0</v>
      </c>
      <c r="J69" s="136" t="str">
        <f>IF(I71=0,"",I69/I71*100)</f>
        <v/>
      </c>
    </row>
    <row r="70" spans="1:10" ht="36.75" customHeight="1" x14ac:dyDescent="0.2">
      <c r="A70" s="127"/>
      <c r="B70" s="132" t="s">
        <v>92</v>
      </c>
      <c r="C70" s="194" t="s">
        <v>93</v>
      </c>
      <c r="D70" s="195"/>
      <c r="E70" s="195"/>
      <c r="F70" s="139" t="s">
        <v>94</v>
      </c>
      <c r="G70" s="140"/>
      <c r="H70" s="140"/>
      <c r="I70" s="140">
        <f>'4 1 Pol'!G142</f>
        <v>0</v>
      </c>
      <c r="J70" s="136" t="str">
        <f>IF(I71=0,"",I70/I71*100)</f>
        <v/>
      </c>
    </row>
    <row r="71" spans="1:10" ht="25.5" customHeight="1" x14ac:dyDescent="0.2">
      <c r="A71" s="128"/>
      <c r="B71" s="133" t="s">
        <v>1</v>
      </c>
      <c r="C71" s="134"/>
      <c r="D71" s="135"/>
      <c r="E71" s="135"/>
      <c r="F71" s="141"/>
      <c r="G71" s="142"/>
      <c r="H71" s="142"/>
      <c r="I71" s="142">
        <f>SUM(I49:I70)</f>
        <v>0</v>
      </c>
      <c r="J71" s="137">
        <f>SUM(J49:J70)</f>
        <v>0</v>
      </c>
    </row>
    <row r="72" spans="1:10" x14ac:dyDescent="0.2">
      <c r="F72" s="87"/>
      <c r="G72" s="87"/>
      <c r="H72" s="87"/>
      <c r="I72" s="87"/>
      <c r="J72" s="138"/>
    </row>
    <row r="73" spans="1:10" x14ac:dyDescent="0.2">
      <c r="F73" s="87"/>
      <c r="G73" s="87"/>
      <c r="H73" s="87"/>
      <c r="I73" s="87"/>
      <c r="J73" s="138"/>
    </row>
    <row r="74" spans="1:10" x14ac:dyDescent="0.2">
      <c r="F74" s="87"/>
      <c r="G74" s="87"/>
      <c r="H74" s="87"/>
      <c r="I74" s="87"/>
      <c r="J74" s="138"/>
    </row>
  </sheetData>
  <sheetProtection algorithmName="SHA-512" hashValue="RQzi3UtQEe8AstmzQB4w3JtBzvyB2ReZb33xx0TfK5hkNZvsD1C+ngMeN5gUcBKHLJT9OsvtX5PntQIviIVmVQ==" saltValue="OiErB1DgW4fJPUOWr75qM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sheetProtection algorithmName="SHA-512" hashValue="STQETrod2VPcCeW2W40k0XH+z0GaNvsTYlukH/iVNu2h7NyuqsLt9r6DG/h3m5qyUyJPCzPV38BxqDttQPOScA==" saltValue="fM9f+sBxbkSx/3XqFtAcO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9422-234E-4485-A044-9B50D0E498D6}">
  <sheetPr>
    <outlinePr summaryBelow="0"/>
  </sheetPr>
  <dimension ref="A1:BH5000"/>
  <sheetViews>
    <sheetView tabSelected="1" workbookViewId="0">
      <pane ySplit="7" topLeftCell="A114" activePane="bottomLeft" state="frozen"/>
      <selection pane="bottomLeft" activeCell="C122" sqref="C122"/>
    </sheetView>
  </sheetViews>
  <sheetFormatPr defaultRowHeight="12.75" outlineLevelRow="1" x14ac:dyDescent="0.2"/>
  <cols>
    <col min="1" max="1" width="3.42578125" customWidth="1"/>
    <col min="2" max="2" width="12.42578125" style="125" customWidth="1"/>
    <col min="3" max="3" width="38.140625" style="125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1" t="s">
        <v>7</v>
      </c>
      <c r="B1" s="261"/>
      <c r="C1" s="261"/>
      <c r="D1" s="261"/>
      <c r="E1" s="261"/>
      <c r="F1" s="261"/>
      <c r="G1" s="261"/>
      <c r="AG1" t="s">
        <v>97</v>
      </c>
    </row>
    <row r="2" spans="1:60" ht="24.95" customHeight="1" x14ac:dyDescent="0.2">
      <c r="A2" s="144" t="s">
        <v>8</v>
      </c>
      <c r="B2" s="49"/>
      <c r="C2" s="262" t="s">
        <v>394</v>
      </c>
      <c r="D2" s="263"/>
      <c r="E2" s="263"/>
      <c r="F2" s="263"/>
      <c r="G2" s="264"/>
      <c r="AG2" t="s">
        <v>98</v>
      </c>
    </row>
    <row r="3" spans="1:60" ht="24.95" customHeight="1" x14ac:dyDescent="0.2">
      <c r="A3" s="144" t="s">
        <v>9</v>
      </c>
      <c r="B3" s="49"/>
      <c r="C3" s="262" t="s">
        <v>42</v>
      </c>
      <c r="D3" s="263"/>
      <c r="E3" s="263"/>
      <c r="F3" s="263"/>
      <c r="G3" s="264"/>
      <c r="AC3" s="125" t="s">
        <v>98</v>
      </c>
      <c r="AG3" t="s">
        <v>99</v>
      </c>
    </row>
    <row r="4" spans="1:60" ht="24.95" customHeight="1" x14ac:dyDescent="0.2">
      <c r="A4" s="145" t="s">
        <v>10</v>
      </c>
      <c r="B4" s="146"/>
      <c r="C4" s="265" t="s">
        <v>42</v>
      </c>
      <c r="D4" s="266"/>
      <c r="E4" s="266"/>
      <c r="F4" s="266"/>
      <c r="G4" s="267"/>
      <c r="AG4" t="s">
        <v>100</v>
      </c>
    </row>
    <row r="5" spans="1:60" x14ac:dyDescent="0.2">
      <c r="D5" s="10"/>
    </row>
    <row r="6" spans="1:60" ht="38.25" x14ac:dyDescent="0.2">
      <c r="A6" s="148" t="s">
        <v>101</v>
      </c>
      <c r="B6" s="150" t="s">
        <v>102</v>
      </c>
      <c r="C6" s="150" t="s">
        <v>103</v>
      </c>
      <c r="D6" s="149" t="s">
        <v>104</v>
      </c>
      <c r="E6" s="148" t="s">
        <v>105</v>
      </c>
      <c r="F6" s="147" t="s">
        <v>106</v>
      </c>
      <c r="G6" s="148" t="s">
        <v>31</v>
      </c>
      <c r="H6" s="151" t="s">
        <v>32</v>
      </c>
      <c r="I6" s="151" t="s">
        <v>107</v>
      </c>
      <c r="J6" s="151" t="s">
        <v>33</v>
      </c>
      <c r="K6" s="151" t="s">
        <v>108</v>
      </c>
      <c r="L6" s="151" t="s">
        <v>109</v>
      </c>
      <c r="M6" s="151" t="s">
        <v>110</v>
      </c>
      <c r="N6" s="151" t="s">
        <v>111</v>
      </c>
      <c r="O6" s="151" t="s">
        <v>112</v>
      </c>
      <c r="P6" s="151" t="s">
        <v>113</v>
      </c>
      <c r="Q6" s="151" t="s">
        <v>114</v>
      </c>
      <c r="R6" s="151" t="s">
        <v>115</v>
      </c>
      <c r="S6" s="151" t="s">
        <v>116</v>
      </c>
      <c r="T6" s="151" t="s">
        <v>117</v>
      </c>
      <c r="U6" s="151" t="s">
        <v>118</v>
      </c>
      <c r="V6" s="151" t="s">
        <v>119</v>
      </c>
      <c r="W6" s="151" t="s">
        <v>120</v>
      </c>
      <c r="X6" s="151" t="s">
        <v>121</v>
      </c>
      <c r="Y6" s="151" t="s">
        <v>122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7" t="s">
        <v>123</v>
      </c>
      <c r="B8" s="168" t="s">
        <v>41</v>
      </c>
      <c r="C8" s="187" t="s">
        <v>51</v>
      </c>
      <c r="D8" s="169"/>
      <c r="E8" s="170"/>
      <c r="F8" s="171"/>
      <c r="G8" s="172">
        <f>SUMIF(AG9:AG17,"&lt;&gt;NOR",G9:G17)</f>
        <v>0</v>
      </c>
      <c r="H8" s="166"/>
      <c r="I8" s="166">
        <f>SUM(I9:I17)</f>
        <v>0</v>
      </c>
      <c r="J8" s="166"/>
      <c r="K8" s="166">
        <f>SUM(K9:K17)</f>
        <v>0</v>
      </c>
      <c r="L8" s="166"/>
      <c r="M8" s="166">
        <f>SUM(M9:M17)</f>
        <v>0</v>
      </c>
      <c r="N8" s="165"/>
      <c r="O8" s="165">
        <f>SUM(O9:O17)</f>
        <v>0.34</v>
      </c>
      <c r="P8" s="165"/>
      <c r="Q8" s="165">
        <f>SUM(Q9:Q17)</f>
        <v>0</v>
      </c>
      <c r="R8" s="166"/>
      <c r="S8" s="166"/>
      <c r="T8" s="166"/>
      <c r="U8" s="166"/>
      <c r="V8" s="166">
        <f>SUM(V9:V17)</f>
        <v>6.99</v>
      </c>
      <c r="W8" s="166"/>
      <c r="X8" s="166"/>
      <c r="Y8" s="166"/>
      <c r="AG8" t="s">
        <v>124</v>
      </c>
    </row>
    <row r="9" spans="1:60" outlineLevel="1" x14ac:dyDescent="0.2">
      <c r="A9" s="180">
        <v>1</v>
      </c>
      <c r="B9" s="181" t="s">
        <v>125</v>
      </c>
      <c r="C9" s="188" t="s">
        <v>126</v>
      </c>
      <c r="D9" s="182" t="s">
        <v>127</v>
      </c>
      <c r="E9" s="183">
        <v>0.68</v>
      </c>
      <c r="F9" s="184"/>
      <c r="G9" s="185">
        <f t="shared" ref="G9:G17" si="0">ROUND(E9*F9,2)</f>
        <v>0</v>
      </c>
      <c r="H9" s="164"/>
      <c r="I9" s="163">
        <f t="shared" ref="I9:I17" si="1">ROUND(E9*H9,2)</f>
        <v>0</v>
      </c>
      <c r="J9" s="164"/>
      <c r="K9" s="163">
        <f t="shared" ref="K9:K17" si="2">ROUND(E9*J9,2)</f>
        <v>0</v>
      </c>
      <c r="L9" s="163">
        <v>21</v>
      </c>
      <c r="M9" s="163">
        <f t="shared" ref="M9:M17" si="3">G9*(1+L9/100)</f>
        <v>0</v>
      </c>
      <c r="N9" s="162">
        <v>0</v>
      </c>
      <c r="O9" s="162">
        <f t="shared" ref="O9:O17" si="4">ROUND(E9*N9,2)</f>
        <v>0</v>
      </c>
      <c r="P9" s="162">
        <v>0</v>
      </c>
      <c r="Q9" s="162">
        <f t="shared" ref="Q9:Q17" si="5">ROUND(E9*P9,2)</f>
        <v>0</v>
      </c>
      <c r="R9" s="163"/>
      <c r="S9" s="163" t="s">
        <v>128</v>
      </c>
      <c r="T9" s="163" t="s">
        <v>129</v>
      </c>
      <c r="U9" s="163">
        <v>6.298</v>
      </c>
      <c r="V9" s="163">
        <f t="shared" ref="V9:V17" si="6">ROUND(E9*U9,2)</f>
        <v>4.28</v>
      </c>
      <c r="W9" s="163"/>
      <c r="X9" s="163" t="s">
        <v>130</v>
      </c>
      <c r="Y9" s="163" t="s">
        <v>131</v>
      </c>
      <c r="Z9" s="152"/>
      <c r="AA9" s="152"/>
      <c r="AB9" s="152"/>
      <c r="AC9" s="152"/>
      <c r="AD9" s="152"/>
      <c r="AE9" s="152"/>
      <c r="AF9" s="152"/>
      <c r="AG9" s="152" t="s">
        <v>132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80">
        <v>2</v>
      </c>
      <c r="B10" s="181" t="s">
        <v>133</v>
      </c>
      <c r="C10" s="188" t="s">
        <v>134</v>
      </c>
      <c r="D10" s="182" t="s">
        <v>127</v>
      </c>
      <c r="E10" s="183">
        <v>0.25</v>
      </c>
      <c r="F10" s="184"/>
      <c r="G10" s="185">
        <f t="shared" si="0"/>
        <v>0</v>
      </c>
      <c r="H10" s="164"/>
      <c r="I10" s="163">
        <f t="shared" si="1"/>
        <v>0</v>
      </c>
      <c r="J10" s="164"/>
      <c r="K10" s="163">
        <f t="shared" si="2"/>
        <v>0</v>
      </c>
      <c r="L10" s="163">
        <v>21</v>
      </c>
      <c r="M10" s="163">
        <f t="shared" si="3"/>
        <v>0</v>
      </c>
      <c r="N10" s="162">
        <v>0</v>
      </c>
      <c r="O10" s="162">
        <f t="shared" si="4"/>
        <v>0</v>
      </c>
      <c r="P10" s="162">
        <v>0</v>
      </c>
      <c r="Q10" s="162">
        <f t="shared" si="5"/>
        <v>0</v>
      </c>
      <c r="R10" s="163"/>
      <c r="S10" s="163" t="s">
        <v>128</v>
      </c>
      <c r="T10" s="163" t="s">
        <v>129</v>
      </c>
      <c r="U10" s="163">
        <v>3.81</v>
      </c>
      <c r="V10" s="163">
        <f t="shared" si="6"/>
        <v>0.95</v>
      </c>
      <c r="W10" s="163"/>
      <c r="X10" s="163" t="s">
        <v>130</v>
      </c>
      <c r="Y10" s="163" t="s">
        <v>131</v>
      </c>
      <c r="Z10" s="152"/>
      <c r="AA10" s="152"/>
      <c r="AB10" s="152"/>
      <c r="AC10" s="152"/>
      <c r="AD10" s="152"/>
      <c r="AE10" s="152"/>
      <c r="AF10" s="152"/>
      <c r="AG10" s="152" t="s">
        <v>132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80">
        <v>3</v>
      </c>
      <c r="B11" s="181" t="s">
        <v>135</v>
      </c>
      <c r="C11" s="188" t="s">
        <v>136</v>
      </c>
      <c r="D11" s="182" t="s">
        <v>127</v>
      </c>
      <c r="E11" s="183">
        <v>0.25</v>
      </c>
      <c r="F11" s="184"/>
      <c r="G11" s="185">
        <f t="shared" si="0"/>
        <v>0</v>
      </c>
      <c r="H11" s="164"/>
      <c r="I11" s="163">
        <f t="shared" si="1"/>
        <v>0</v>
      </c>
      <c r="J11" s="164"/>
      <c r="K11" s="163">
        <f t="shared" si="2"/>
        <v>0</v>
      </c>
      <c r="L11" s="163">
        <v>21</v>
      </c>
      <c r="M11" s="163">
        <f t="shared" si="3"/>
        <v>0</v>
      </c>
      <c r="N11" s="162">
        <v>0</v>
      </c>
      <c r="O11" s="162">
        <f t="shared" si="4"/>
        <v>0</v>
      </c>
      <c r="P11" s="162">
        <v>0</v>
      </c>
      <c r="Q11" s="162">
        <f t="shared" si="5"/>
        <v>0</v>
      </c>
      <c r="R11" s="163"/>
      <c r="S11" s="163" t="s">
        <v>128</v>
      </c>
      <c r="T11" s="163" t="s">
        <v>129</v>
      </c>
      <c r="U11" s="163">
        <v>1.0999999999999999E-2</v>
      </c>
      <c r="V11" s="163">
        <f t="shared" si="6"/>
        <v>0</v>
      </c>
      <c r="W11" s="163"/>
      <c r="X11" s="163" t="s">
        <v>130</v>
      </c>
      <c r="Y11" s="163" t="s">
        <v>131</v>
      </c>
      <c r="Z11" s="152"/>
      <c r="AA11" s="152"/>
      <c r="AB11" s="152"/>
      <c r="AC11" s="152"/>
      <c r="AD11" s="152"/>
      <c r="AE11" s="152"/>
      <c r="AF11" s="152"/>
      <c r="AG11" s="152" t="s">
        <v>132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ht="22.5" outlineLevel="1" x14ac:dyDescent="0.2">
      <c r="A12" s="180">
        <v>4</v>
      </c>
      <c r="B12" s="181" t="s">
        <v>137</v>
      </c>
      <c r="C12" s="188" t="s">
        <v>138</v>
      </c>
      <c r="D12" s="182" t="s">
        <v>127</v>
      </c>
      <c r="E12" s="183">
        <v>0.25</v>
      </c>
      <c r="F12" s="184"/>
      <c r="G12" s="185">
        <f t="shared" si="0"/>
        <v>0</v>
      </c>
      <c r="H12" s="164"/>
      <c r="I12" s="163">
        <f t="shared" si="1"/>
        <v>0</v>
      </c>
      <c r="J12" s="164"/>
      <c r="K12" s="163">
        <f t="shared" si="2"/>
        <v>0</v>
      </c>
      <c r="L12" s="163">
        <v>21</v>
      </c>
      <c r="M12" s="163">
        <f t="shared" si="3"/>
        <v>0</v>
      </c>
      <c r="N12" s="162">
        <v>0</v>
      </c>
      <c r="O12" s="162">
        <f t="shared" si="4"/>
        <v>0</v>
      </c>
      <c r="P12" s="162">
        <v>0</v>
      </c>
      <c r="Q12" s="162">
        <f t="shared" si="5"/>
        <v>0</v>
      </c>
      <c r="R12" s="163"/>
      <c r="S12" s="163" t="s">
        <v>128</v>
      </c>
      <c r="T12" s="163" t="s">
        <v>129</v>
      </c>
      <c r="U12" s="163">
        <v>0.66800000000000004</v>
      </c>
      <c r="V12" s="163">
        <f t="shared" si="6"/>
        <v>0.17</v>
      </c>
      <c r="W12" s="163"/>
      <c r="X12" s="163" t="s">
        <v>130</v>
      </c>
      <c r="Y12" s="163" t="s">
        <v>131</v>
      </c>
      <c r="Z12" s="152"/>
      <c r="AA12" s="152"/>
      <c r="AB12" s="152"/>
      <c r="AC12" s="152"/>
      <c r="AD12" s="152"/>
      <c r="AE12" s="152"/>
      <c r="AF12" s="152"/>
      <c r="AG12" s="152" t="s">
        <v>132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2.5" outlineLevel="1" x14ac:dyDescent="0.2">
      <c r="A13" s="180">
        <v>5</v>
      </c>
      <c r="B13" s="181" t="s">
        <v>139</v>
      </c>
      <c r="C13" s="188" t="s">
        <v>140</v>
      </c>
      <c r="D13" s="182" t="s">
        <v>127</v>
      </c>
      <c r="E13" s="183">
        <v>0.5</v>
      </c>
      <c r="F13" s="184"/>
      <c r="G13" s="185">
        <f t="shared" si="0"/>
        <v>0</v>
      </c>
      <c r="H13" s="164"/>
      <c r="I13" s="163">
        <f t="shared" si="1"/>
        <v>0</v>
      </c>
      <c r="J13" s="164"/>
      <c r="K13" s="163">
        <f t="shared" si="2"/>
        <v>0</v>
      </c>
      <c r="L13" s="163">
        <v>21</v>
      </c>
      <c r="M13" s="163">
        <f t="shared" si="3"/>
        <v>0</v>
      </c>
      <c r="N13" s="162">
        <v>0</v>
      </c>
      <c r="O13" s="162">
        <f t="shared" si="4"/>
        <v>0</v>
      </c>
      <c r="P13" s="162">
        <v>0</v>
      </c>
      <c r="Q13" s="162">
        <f t="shared" si="5"/>
        <v>0</v>
      </c>
      <c r="R13" s="163"/>
      <c r="S13" s="163" t="s">
        <v>128</v>
      </c>
      <c r="T13" s="163" t="s">
        <v>129</v>
      </c>
      <c r="U13" s="163">
        <v>0.59099999999999997</v>
      </c>
      <c r="V13" s="163">
        <f t="shared" si="6"/>
        <v>0.3</v>
      </c>
      <c r="W13" s="163"/>
      <c r="X13" s="163" t="s">
        <v>130</v>
      </c>
      <c r="Y13" s="163" t="s">
        <v>131</v>
      </c>
      <c r="Z13" s="152"/>
      <c r="AA13" s="152"/>
      <c r="AB13" s="152"/>
      <c r="AC13" s="152"/>
      <c r="AD13" s="152"/>
      <c r="AE13" s="152"/>
      <c r="AF13" s="152"/>
      <c r="AG13" s="152" t="s">
        <v>132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80">
        <v>6</v>
      </c>
      <c r="B14" s="181" t="s">
        <v>141</v>
      </c>
      <c r="C14" s="188" t="s">
        <v>142</v>
      </c>
      <c r="D14" s="182" t="s">
        <v>127</v>
      </c>
      <c r="E14" s="183">
        <v>0.25</v>
      </c>
      <c r="F14" s="184"/>
      <c r="G14" s="185">
        <f t="shared" si="0"/>
        <v>0</v>
      </c>
      <c r="H14" s="164"/>
      <c r="I14" s="163">
        <f t="shared" si="1"/>
        <v>0</v>
      </c>
      <c r="J14" s="164"/>
      <c r="K14" s="163">
        <f t="shared" si="2"/>
        <v>0</v>
      </c>
      <c r="L14" s="163">
        <v>21</v>
      </c>
      <c r="M14" s="163">
        <f t="shared" si="3"/>
        <v>0</v>
      </c>
      <c r="N14" s="162">
        <v>0</v>
      </c>
      <c r="O14" s="162">
        <f t="shared" si="4"/>
        <v>0</v>
      </c>
      <c r="P14" s="162">
        <v>0</v>
      </c>
      <c r="Q14" s="162">
        <f t="shared" si="5"/>
        <v>0</v>
      </c>
      <c r="R14" s="163"/>
      <c r="S14" s="163" t="s">
        <v>128</v>
      </c>
      <c r="T14" s="163" t="s">
        <v>129</v>
      </c>
      <c r="U14" s="163">
        <v>1.9379999999999999</v>
      </c>
      <c r="V14" s="163">
        <f t="shared" si="6"/>
        <v>0.48</v>
      </c>
      <c r="W14" s="163"/>
      <c r="X14" s="163" t="s">
        <v>130</v>
      </c>
      <c r="Y14" s="163" t="s">
        <v>131</v>
      </c>
      <c r="Z14" s="152"/>
      <c r="AA14" s="152"/>
      <c r="AB14" s="152"/>
      <c r="AC14" s="152"/>
      <c r="AD14" s="152"/>
      <c r="AE14" s="152"/>
      <c r="AF14" s="152"/>
      <c r="AG14" s="152" t="s">
        <v>132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80">
        <v>7</v>
      </c>
      <c r="B15" s="181" t="s">
        <v>143</v>
      </c>
      <c r="C15" s="188" t="s">
        <v>144</v>
      </c>
      <c r="D15" s="182" t="s">
        <v>127</v>
      </c>
      <c r="E15" s="183">
        <v>0.43</v>
      </c>
      <c r="F15" s="184"/>
      <c r="G15" s="185">
        <f t="shared" si="0"/>
        <v>0</v>
      </c>
      <c r="H15" s="164"/>
      <c r="I15" s="163">
        <f t="shared" si="1"/>
        <v>0</v>
      </c>
      <c r="J15" s="164"/>
      <c r="K15" s="163">
        <f t="shared" si="2"/>
        <v>0</v>
      </c>
      <c r="L15" s="163">
        <v>21</v>
      </c>
      <c r="M15" s="163">
        <f t="shared" si="3"/>
        <v>0</v>
      </c>
      <c r="N15" s="162">
        <v>0</v>
      </c>
      <c r="O15" s="162">
        <f t="shared" si="4"/>
        <v>0</v>
      </c>
      <c r="P15" s="162">
        <v>0</v>
      </c>
      <c r="Q15" s="162">
        <f t="shared" si="5"/>
        <v>0</v>
      </c>
      <c r="R15" s="163"/>
      <c r="S15" s="163" t="s">
        <v>128</v>
      </c>
      <c r="T15" s="163" t="s">
        <v>129</v>
      </c>
      <c r="U15" s="163">
        <v>1.1499999999999999</v>
      </c>
      <c r="V15" s="163">
        <f t="shared" si="6"/>
        <v>0.49</v>
      </c>
      <c r="W15" s="163"/>
      <c r="X15" s="163" t="s">
        <v>130</v>
      </c>
      <c r="Y15" s="163" t="s">
        <v>131</v>
      </c>
      <c r="Z15" s="152"/>
      <c r="AA15" s="152"/>
      <c r="AB15" s="152"/>
      <c r="AC15" s="152"/>
      <c r="AD15" s="152"/>
      <c r="AE15" s="152"/>
      <c r="AF15" s="152"/>
      <c r="AG15" s="152" t="s">
        <v>132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22.5" outlineLevel="1" x14ac:dyDescent="0.2">
      <c r="A16" s="180">
        <v>8</v>
      </c>
      <c r="B16" s="181" t="s">
        <v>145</v>
      </c>
      <c r="C16" s="188" t="s">
        <v>146</v>
      </c>
      <c r="D16" s="182" t="s">
        <v>127</v>
      </c>
      <c r="E16" s="183">
        <v>0.2</v>
      </c>
      <c r="F16" s="184"/>
      <c r="G16" s="185">
        <f t="shared" si="0"/>
        <v>0</v>
      </c>
      <c r="H16" s="164"/>
      <c r="I16" s="163">
        <f t="shared" si="1"/>
        <v>0</v>
      </c>
      <c r="J16" s="164"/>
      <c r="K16" s="163">
        <f t="shared" si="2"/>
        <v>0</v>
      </c>
      <c r="L16" s="163">
        <v>21</v>
      </c>
      <c r="M16" s="163">
        <f t="shared" si="3"/>
        <v>0</v>
      </c>
      <c r="N16" s="162">
        <v>1.7</v>
      </c>
      <c r="O16" s="162">
        <f t="shared" si="4"/>
        <v>0.34</v>
      </c>
      <c r="P16" s="162">
        <v>0</v>
      </c>
      <c r="Q16" s="162">
        <f t="shared" si="5"/>
        <v>0</v>
      </c>
      <c r="R16" s="163"/>
      <c r="S16" s="163" t="s">
        <v>128</v>
      </c>
      <c r="T16" s="163" t="s">
        <v>129</v>
      </c>
      <c r="U16" s="163">
        <v>1.587</v>
      </c>
      <c r="V16" s="163">
        <f t="shared" si="6"/>
        <v>0.32</v>
      </c>
      <c r="W16" s="163"/>
      <c r="X16" s="163" t="s">
        <v>130</v>
      </c>
      <c r="Y16" s="163" t="s">
        <v>131</v>
      </c>
      <c r="Z16" s="152"/>
      <c r="AA16" s="152"/>
      <c r="AB16" s="152"/>
      <c r="AC16" s="152"/>
      <c r="AD16" s="152"/>
      <c r="AE16" s="152"/>
      <c r="AF16" s="152"/>
      <c r="AG16" s="152" t="s">
        <v>132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ht="22.5" outlineLevel="1" x14ac:dyDescent="0.2">
      <c r="A17" s="180">
        <v>9</v>
      </c>
      <c r="B17" s="181" t="s">
        <v>147</v>
      </c>
      <c r="C17" s="188" t="s">
        <v>148</v>
      </c>
      <c r="D17" s="182" t="s">
        <v>127</v>
      </c>
      <c r="E17" s="183">
        <v>0.25</v>
      </c>
      <c r="F17" s="184"/>
      <c r="G17" s="185">
        <f t="shared" si="0"/>
        <v>0</v>
      </c>
      <c r="H17" s="164"/>
      <c r="I17" s="163">
        <f t="shared" si="1"/>
        <v>0</v>
      </c>
      <c r="J17" s="164"/>
      <c r="K17" s="163">
        <f t="shared" si="2"/>
        <v>0</v>
      </c>
      <c r="L17" s="163">
        <v>21</v>
      </c>
      <c r="M17" s="163">
        <f t="shared" si="3"/>
        <v>0</v>
      </c>
      <c r="N17" s="162">
        <v>0</v>
      </c>
      <c r="O17" s="162">
        <f t="shared" si="4"/>
        <v>0</v>
      </c>
      <c r="P17" s="162">
        <v>0</v>
      </c>
      <c r="Q17" s="162">
        <f t="shared" si="5"/>
        <v>0</v>
      </c>
      <c r="R17" s="163"/>
      <c r="S17" s="163" t="s">
        <v>128</v>
      </c>
      <c r="T17" s="163" t="s">
        <v>129</v>
      </c>
      <c r="U17" s="163">
        <v>0</v>
      </c>
      <c r="V17" s="163">
        <f t="shared" si="6"/>
        <v>0</v>
      </c>
      <c r="W17" s="163"/>
      <c r="X17" s="163" t="s">
        <v>130</v>
      </c>
      <c r="Y17" s="163" t="s">
        <v>131</v>
      </c>
      <c r="Z17" s="152"/>
      <c r="AA17" s="152"/>
      <c r="AB17" s="152"/>
      <c r="AC17" s="152"/>
      <c r="AD17" s="152"/>
      <c r="AE17" s="152"/>
      <c r="AF17" s="152"/>
      <c r="AG17" s="152" t="s">
        <v>132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x14ac:dyDescent="0.2">
      <c r="A18" s="167" t="s">
        <v>123</v>
      </c>
      <c r="B18" s="168" t="s">
        <v>52</v>
      </c>
      <c r="C18" s="187" t="s">
        <v>53</v>
      </c>
      <c r="D18" s="169"/>
      <c r="E18" s="170"/>
      <c r="F18" s="171"/>
      <c r="G18" s="172">
        <f>SUMIF(AG19:AG23,"&lt;&gt;NOR",G19:G23)</f>
        <v>0</v>
      </c>
      <c r="H18" s="166"/>
      <c r="I18" s="166">
        <f>SUM(I19:I23)</f>
        <v>0</v>
      </c>
      <c r="J18" s="166"/>
      <c r="K18" s="166">
        <f>SUM(K19:K23)</f>
        <v>0</v>
      </c>
      <c r="L18" s="166"/>
      <c r="M18" s="166">
        <f>SUM(M19:M23)</f>
        <v>0</v>
      </c>
      <c r="N18" s="165"/>
      <c r="O18" s="165">
        <f>SUM(O19:O23)</f>
        <v>1.57</v>
      </c>
      <c r="P18" s="165"/>
      <c r="Q18" s="165">
        <f>SUM(Q19:Q23)</f>
        <v>0</v>
      </c>
      <c r="R18" s="166"/>
      <c r="S18" s="166"/>
      <c r="T18" s="166"/>
      <c r="U18" s="166"/>
      <c r="V18" s="166">
        <f>SUM(V19:V23)</f>
        <v>23.94</v>
      </c>
      <c r="W18" s="166"/>
      <c r="X18" s="166"/>
      <c r="Y18" s="166"/>
      <c r="AG18" t="s">
        <v>124</v>
      </c>
    </row>
    <row r="19" spans="1:60" ht="22.5" outlineLevel="1" x14ac:dyDescent="0.2">
      <c r="A19" s="180">
        <v>10</v>
      </c>
      <c r="B19" s="181" t="s">
        <v>149</v>
      </c>
      <c r="C19" s="188" t="s">
        <v>150</v>
      </c>
      <c r="D19" s="182" t="s">
        <v>151</v>
      </c>
      <c r="E19" s="183">
        <v>41.515000000000001</v>
      </c>
      <c r="F19" s="184"/>
      <c r="G19" s="185">
        <f>ROUND(E19*F19,2)</f>
        <v>0</v>
      </c>
      <c r="H19" s="164"/>
      <c r="I19" s="163">
        <f>ROUND(E19*H19,2)</f>
        <v>0</v>
      </c>
      <c r="J19" s="164"/>
      <c r="K19" s="163">
        <f>ROUND(E19*J19,2)</f>
        <v>0</v>
      </c>
      <c r="L19" s="163">
        <v>21</v>
      </c>
      <c r="M19" s="163">
        <f>G19*(1+L19/100)</f>
        <v>0</v>
      </c>
      <c r="N19" s="162">
        <v>1.583E-2</v>
      </c>
      <c r="O19" s="162">
        <f>ROUND(E19*N19,2)</f>
        <v>0.66</v>
      </c>
      <c r="P19" s="162">
        <v>0</v>
      </c>
      <c r="Q19" s="162">
        <f>ROUND(E19*P19,2)</f>
        <v>0</v>
      </c>
      <c r="R19" s="163"/>
      <c r="S19" s="163" t="s">
        <v>128</v>
      </c>
      <c r="T19" s="163" t="s">
        <v>129</v>
      </c>
      <c r="U19" s="163">
        <v>0.37</v>
      </c>
      <c r="V19" s="163">
        <f>ROUND(E19*U19,2)</f>
        <v>15.36</v>
      </c>
      <c r="W19" s="163"/>
      <c r="X19" s="163" t="s">
        <v>130</v>
      </c>
      <c r="Y19" s="163" t="s">
        <v>131</v>
      </c>
      <c r="Z19" s="152"/>
      <c r="AA19" s="152"/>
      <c r="AB19" s="152"/>
      <c r="AC19" s="152"/>
      <c r="AD19" s="152"/>
      <c r="AE19" s="152"/>
      <c r="AF19" s="152"/>
      <c r="AG19" s="152" t="s">
        <v>132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ht="22.5" outlineLevel="1" x14ac:dyDescent="0.2">
      <c r="A20" s="180">
        <v>11</v>
      </c>
      <c r="B20" s="181" t="s">
        <v>152</v>
      </c>
      <c r="C20" s="188" t="s">
        <v>153</v>
      </c>
      <c r="D20" s="182" t="s">
        <v>151</v>
      </c>
      <c r="E20" s="183">
        <v>13.23</v>
      </c>
      <c r="F20" s="184"/>
      <c r="G20" s="185">
        <f>ROUND(E20*F20,2)</f>
        <v>0</v>
      </c>
      <c r="H20" s="164"/>
      <c r="I20" s="163">
        <f>ROUND(E20*H20,2)</f>
        <v>0</v>
      </c>
      <c r="J20" s="164"/>
      <c r="K20" s="163">
        <f>ROUND(E20*J20,2)</f>
        <v>0</v>
      </c>
      <c r="L20" s="163">
        <v>21</v>
      </c>
      <c r="M20" s="163">
        <f>G20*(1+L20/100)</f>
        <v>0</v>
      </c>
      <c r="N20" s="162">
        <v>1.89E-2</v>
      </c>
      <c r="O20" s="162">
        <f>ROUND(E20*N20,2)</f>
        <v>0.25</v>
      </c>
      <c r="P20" s="162">
        <v>0</v>
      </c>
      <c r="Q20" s="162">
        <f>ROUND(E20*P20,2)</f>
        <v>0</v>
      </c>
      <c r="R20" s="163"/>
      <c r="S20" s="163" t="s">
        <v>128</v>
      </c>
      <c r="T20" s="163" t="s">
        <v>129</v>
      </c>
      <c r="U20" s="163">
        <v>0.28999999999999998</v>
      </c>
      <c r="V20" s="163">
        <f>ROUND(E20*U20,2)</f>
        <v>3.84</v>
      </c>
      <c r="W20" s="163"/>
      <c r="X20" s="163" t="s">
        <v>130</v>
      </c>
      <c r="Y20" s="163" t="s">
        <v>131</v>
      </c>
      <c r="Z20" s="152"/>
      <c r="AA20" s="152"/>
      <c r="AB20" s="152"/>
      <c r="AC20" s="152"/>
      <c r="AD20" s="152"/>
      <c r="AE20" s="152"/>
      <c r="AF20" s="152"/>
      <c r="AG20" s="152" t="s">
        <v>132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ht="22.5" outlineLevel="1" x14ac:dyDescent="0.2">
      <c r="A21" s="180">
        <v>12</v>
      </c>
      <c r="B21" s="181" t="s">
        <v>154</v>
      </c>
      <c r="C21" s="188" t="s">
        <v>155</v>
      </c>
      <c r="D21" s="182" t="s">
        <v>151</v>
      </c>
      <c r="E21" s="183">
        <v>3</v>
      </c>
      <c r="F21" s="184"/>
      <c r="G21" s="185">
        <f>ROUND(E21*F21,2)</f>
        <v>0</v>
      </c>
      <c r="H21" s="164"/>
      <c r="I21" s="163">
        <f>ROUND(E21*H21,2)</f>
        <v>0</v>
      </c>
      <c r="J21" s="164"/>
      <c r="K21" s="163">
        <f>ROUND(E21*J21,2)</f>
        <v>0</v>
      </c>
      <c r="L21" s="163">
        <v>21</v>
      </c>
      <c r="M21" s="163">
        <f>G21*(1+L21/100)</f>
        <v>0</v>
      </c>
      <c r="N21" s="162">
        <v>0.1114</v>
      </c>
      <c r="O21" s="162">
        <f>ROUND(E21*N21,2)</f>
        <v>0.33</v>
      </c>
      <c r="P21" s="162">
        <v>0</v>
      </c>
      <c r="Q21" s="162">
        <f>ROUND(E21*P21,2)</f>
        <v>0</v>
      </c>
      <c r="R21" s="163"/>
      <c r="S21" s="163" t="s">
        <v>128</v>
      </c>
      <c r="T21" s="163" t="s">
        <v>129</v>
      </c>
      <c r="U21" s="163">
        <v>0.81899999999999995</v>
      </c>
      <c r="V21" s="163">
        <f>ROUND(E21*U21,2)</f>
        <v>2.46</v>
      </c>
      <c r="W21" s="163"/>
      <c r="X21" s="163" t="s">
        <v>130</v>
      </c>
      <c r="Y21" s="163" t="s">
        <v>131</v>
      </c>
      <c r="Z21" s="152"/>
      <c r="AA21" s="152"/>
      <c r="AB21" s="152"/>
      <c r="AC21" s="152"/>
      <c r="AD21" s="152"/>
      <c r="AE21" s="152"/>
      <c r="AF21" s="152"/>
      <c r="AG21" s="152" t="s">
        <v>132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80">
        <v>13</v>
      </c>
      <c r="B22" s="181" t="s">
        <v>156</v>
      </c>
      <c r="C22" s="188" t="s">
        <v>157</v>
      </c>
      <c r="D22" s="182" t="s">
        <v>151</v>
      </c>
      <c r="E22" s="183">
        <v>2.4</v>
      </c>
      <c r="F22" s="184"/>
      <c r="G22" s="185">
        <f>ROUND(E22*F22,2)</f>
        <v>0</v>
      </c>
      <c r="H22" s="164"/>
      <c r="I22" s="163">
        <f>ROUND(E22*H22,2)</f>
        <v>0</v>
      </c>
      <c r="J22" s="164"/>
      <c r="K22" s="163">
        <f>ROUND(E22*J22,2)</f>
        <v>0</v>
      </c>
      <c r="L22" s="163">
        <v>21</v>
      </c>
      <c r="M22" s="163">
        <f>G22*(1+L22/100)</f>
        <v>0</v>
      </c>
      <c r="N22" s="162">
        <v>9.3579999999999997E-2</v>
      </c>
      <c r="O22" s="162">
        <f>ROUND(E22*N22,2)</f>
        <v>0.22</v>
      </c>
      <c r="P22" s="162">
        <v>0</v>
      </c>
      <c r="Q22" s="162">
        <f>ROUND(E22*P22,2)</f>
        <v>0</v>
      </c>
      <c r="R22" s="163"/>
      <c r="S22" s="163" t="s">
        <v>128</v>
      </c>
      <c r="T22" s="163" t="s">
        <v>129</v>
      </c>
      <c r="U22" s="163">
        <v>0.66600000000000004</v>
      </c>
      <c r="V22" s="163">
        <f>ROUND(E22*U22,2)</f>
        <v>1.6</v>
      </c>
      <c r="W22" s="163"/>
      <c r="X22" s="163" t="s">
        <v>130</v>
      </c>
      <c r="Y22" s="163" t="s">
        <v>131</v>
      </c>
      <c r="Z22" s="152"/>
      <c r="AA22" s="152"/>
      <c r="AB22" s="152"/>
      <c r="AC22" s="152"/>
      <c r="AD22" s="152"/>
      <c r="AE22" s="152"/>
      <c r="AF22" s="152"/>
      <c r="AG22" s="152" t="s">
        <v>132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ht="22.5" outlineLevel="1" x14ac:dyDescent="0.2">
      <c r="A23" s="180">
        <v>14</v>
      </c>
      <c r="B23" s="181" t="s">
        <v>158</v>
      </c>
      <c r="C23" s="188" t="s">
        <v>159</v>
      </c>
      <c r="D23" s="182" t="s">
        <v>151</v>
      </c>
      <c r="E23" s="183">
        <v>0.42</v>
      </c>
      <c r="F23" s="184"/>
      <c r="G23" s="185">
        <f>ROUND(E23*F23,2)</f>
        <v>0</v>
      </c>
      <c r="H23" s="164"/>
      <c r="I23" s="163">
        <f>ROUND(E23*H23,2)</f>
        <v>0</v>
      </c>
      <c r="J23" s="164"/>
      <c r="K23" s="163">
        <f>ROUND(E23*J23,2)</f>
        <v>0</v>
      </c>
      <c r="L23" s="163">
        <v>21</v>
      </c>
      <c r="M23" s="163">
        <f>G23*(1+L23/100)</f>
        <v>0</v>
      </c>
      <c r="N23" s="162">
        <v>0.25713999999999998</v>
      </c>
      <c r="O23" s="162">
        <f>ROUND(E23*N23,2)</f>
        <v>0.11</v>
      </c>
      <c r="P23" s="162">
        <v>0</v>
      </c>
      <c r="Q23" s="162">
        <f>ROUND(E23*P23,2)</f>
        <v>0</v>
      </c>
      <c r="R23" s="163"/>
      <c r="S23" s="163" t="s">
        <v>128</v>
      </c>
      <c r="T23" s="163" t="s">
        <v>129</v>
      </c>
      <c r="U23" s="163">
        <v>1.621</v>
      </c>
      <c r="V23" s="163">
        <f>ROUND(E23*U23,2)</f>
        <v>0.68</v>
      </c>
      <c r="W23" s="163"/>
      <c r="X23" s="163" t="s">
        <v>130</v>
      </c>
      <c r="Y23" s="163" t="s">
        <v>131</v>
      </c>
      <c r="Z23" s="152"/>
      <c r="AA23" s="152"/>
      <c r="AB23" s="152"/>
      <c r="AC23" s="152"/>
      <c r="AD23" s="152"/>
      <c r="AE23" s="152"/>
      <c r="AF23" s="152"/>
      <c r="AG23" s="152" t="s">
        <v>132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x14ac:dyDescent="0.2">
      <c r="A24" s="167" t="s">
        <v>123</v>
      </c>
      <c r="B24" s="168" t="s">
        <v>54</v>
      </c>
      <c r="C24" s="187" t="s">
        <v>55</v>
      </c>
      <c r="D24" s="169"/>
      <c r="E24" s="170"/>
      <c r="F24" s="171"/>
      <c r="G24" s="172">
        <f>SUMIF(AG25:AG31,"&lt;&gt;NOR",G25:G31)</f>
        <v>0</v>
      </c>
      <c r="H24" s="166"/>
      <c r="I24" s="166">
        <f>SUM(I25:I31)</f>
        <v>0</v>
      </c>
      <c r="J24" s="166"/>
      <c r="K24" s="166">
        <f>SUM(K25:K31)</f>
        <v>0</v>
      </c>
      <c r="L24" s="166"/>
      <c r="M24" s="166">
        <f>SUM(M25:M31)</f>
        <v>0</v>
      </c>
      <c r="N24" s="165"/>
      <c r="O24" s="165">
        <f>SUM(O25:O31)</f>
        <v>4.5299999999999994</v>
      </c>
      <c r="P24" s="165"/>
      <c r="Q24" s="165">
        <f>SUM(Q25:Q31)</f>
        <v>0</v>
      </c>
      <c r="R24" s="166"/>
      <c r="S24" s="166"/>
      <c r="T24" s="166"/>
      <c r="U24" s="166"/>
      <c r="V24" s="166">
        <f>SUM(V25:V31)</f>
        <v>88.75</v>
      </c>
      <c r="W24" s="166"/>
      <c r="X24" s="166"/>
      <c r="Y24" s="166"/>
      <c r="AG24" t="s">
        <v>124</v>
      </c>
    </row>
    <row r="25" spans="1:60" ht="22.5" outlineLevel="1" x14ac:dyDescent="0.2">
      <c r="A25" s="180">
        <v>15</v>
      </c>
      <c r="B25" s="181" t="s">
        <v>160</v>
      </c>
      <c r="C25" s="188" t="s">
        <v>161</v>
      </c>
      <c r="D25" s="182" t="s">
        <v>151</v>
      </c>
      <c r="E25" s="183">
        <v>15.445</v>
      </c>
      <c r="F25" s="184"/>
      <c r="G25" s="185">
        <f t="shared" ref="G25:G31" si="7">ROUND(E25*F25,2)</f>
        <v>0</v>
      </c>
      <c r="H25" s="164"/>
      <c r="I25" s="163">
        <f t="shared" ref="I25:I31" si="8">ROUND(E25*H25,2)</f>
        <v>0</v>
      </c>
      <c r="J25" s="164"/>
      <c r="K25" s="163">
        <f t="shared" ref="K25:K31" si="9">ROUND(E25*J25,2)</f>
        <v>0</v>
      </c>
      <c r="L25" s="163">
        <v>21</v>
      </c>
      <c r="M25" s="163">
        <f t="shared" ref="M25:M31" si="10">G25*(1+L25/100)</f>
        <v>0</v>
      </c>
      <c r="N25" s="162">
        <v>1.209E-2</v>
      </c>
      <c r="O25" s="162">
        <f t="shared" ref="O25:O31" si="11">ROUND(E25*N25,2)</f>
        <v>0.19</v>
      </c>
      <c r="P25" s="162">
        <v>0</v>
      </c>
      <c r="Q25" s="162">
        <f t="shared" ref="Q25:Q31" si="12">ROUND(E25*P25,2)</f>
        <v>0</v>
      </c>
      <c r="R25" s="163"/>
      <c r="S25" s="163" t="s">
        <v>128</v>
      </c>
      <c r="T25" s="163" t="s">
        <v>129</v>
      </c>
      <c r="U25" s="163">
        <v>0.38947999999999999</v>
      </c>
      <c r="V25" s="163">
        <f t="shared" ref="V25:V31" si="13">ROUND(E25*U25,2)</f>
        <v>6.02</v>
      </c>
      <c r="W25" s="163"/>
      <c r="X25" s="163" t="s">
        <v>130</v>
      </c>
      <c r="Y25" s="163" t="s">
        <v>131</v>
      </c>
      <c r="Z25" s="152"/>
      <c r="AA25" s="152"/>
      <c r="AB25" s="152"/>
      <c r="AC25" s="152"/>
      <c r="AD25" s="152"/>
      <c r="AE25" s="152"/>
      <c r="AF25" s="152"/>
      <c r="AG25" s="152" t="s">
        <v>132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ht="22.5" outlineLevel="1" x14ac:dyDescent="0.2">
      <c r="A26" s="180">
        <v>16</v>
      </c>
      <c r="B26" s="181" t="s">
        <v>162</v>
      </c>
      <c r="C26" s="188" t="s">
        <v>163</v>
      </c>
      <c r="D26" s="182" t="s">
        <v>164</v>
      </c>
      <c r="E26" s="183">
        <v>48</v>
      </c>
      <c r="F26" s="184"/>
      <c r="G26" s="185">
        <f t="shared" si="7"/>
        <v>0</v>
      </c>
      <c r="H26" s="164"/>
      <c r="I26" s="163">
        <f t="shared" si="8"/>
        <v>0</v>
      </c>
      <c r="J26" s="164"/>
      <c r="K26" s="163">
        <f t="shared" si="9"/>
        <v>0</v>
      </c>
      <c r="L26" s="163">
        <v>21</v>
      </c>
      <c r="M26" s="163">
        <f t="shared" si="10"/>
        <v>0</v>
      </c>
      <c r="N26" s="162">
        <v>4.3299999999999996E-3</v>
      </c>
      <c r="O26" s="162">
        <f t="shared" si="11"/>
        <v>0.21</v>
      </c>
      <c r="P26" s="162">
        <v>0</v>
      </c>
      <c r="Q26" s="162">
        <f t="shared" si="12"/>
        <v>0</v>
      </c>
      <c r="R26" s="163"/>
      <c r="S26" s="163" t="s">
        <v>128</v>
      </c>
      <c r="T26" s="163" t="s">
        <v>129</v>
      </c>
      <c r="U26" s="163">
        <v>0.152</v>
      </c>
      <c r="V26" s="163">
        <f t="shared" si="13"/>
        <v>7.3</v>
      </c>
      <c r="W26" s="163"/>
      <c r="X26" s="163" t="s">
        <v>130</v>
      </c>
      <c r="Y26" s="163" t="s">
        <v>131</v>
      </c>
      <c r="Z26" s="152"/>
      <c r="AA26" s="152"/>
      <c r="AB26" s="152"/>
      <c r="AC26" s="152"/>
      <c r="AD26" s="152"/>
      <c r="AE26" s="152"/>
      <c r="AF26" s="152"/>
      <c r="AG26" s="152" t="s">
        <v>132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ht="22.5" outlineLevel="1" x14ac:dyDescent="0.2">
      <c r="A27" s="180">
        <v>17</v>
      </c>
      <c r="B27" s="181" t="s">
        <v>165</v>
      </c>
      <c r="C27" s="188" t="s">
        <v>166</v>
      </c>
      <c r="D27" s="182" t="s">
        <v>164</v>
      </c>
      <c r="E27" s="183">
        <v>18</v>
      </c>
      <c r="F27" s="184"/>
      <c r="G27" s="185">
        <f t="shared" si="7"/>
        <v>0</v>
      </c>
      <c r="H27" s="164"/>
      <c r="I27" s="163">
        <f t="shared" si="8"/>
        <v>0</v>
      </c>
      <c r="J27" s="164"/>
      <c r="K27" s="163">
        <f t="shared" si="9"/>
        <v>0</v>
      </c>
      <c r="L27" s="163">
        <v>21</v>
      </c>
      <c r="M27" s="163">
        <f t="shared" si="10"/>
        <v>0</v>
      </c>
      <c r="N27" s="162">
        <v>1.7330000000000002E-2</v>
      </c>
      <c r="O27" s="162">
        <f t="shared" si="11"/>
        <v>0.31</v>
      </c>
      <c r="P27" s="162">
        <v>0</v>
      </c>
      <c r="Q27" s="162">
        <f t="shared" si="12"/>
        <v>0</v>
      </c>
      <c r="R27" s="163"/>
      <c r="S27" s="163" t="s">
        <v>128</v>
      </c>
      <c r="T27" s="163" t="s">
        <v>129</v>
      </c>
      <c r="U27" s="163">
        <v>0.253</v>
      </c>
      <c r="V27" s="163">
        <f t="shared" si="13"/>
        <v>4.55</v>
      </c>
      <c r="W27" s="163"/>
      <c r="X27" s="163" t="s">
        <v>130</v>
      </c>
      <c r="Y27" s="163" t="s">
        <v>131</v>
      </c>
      <c r="Z27" s="152"/>
      <c r="AA27" s="152"/>
      <c r="AB27" s="152"/>
      <c r="AC27" s="152"/>
      <c r="AD27" s="152"/>
      <c r="AE27" s="152"/>
      <c r="AF27" s="152"/>
      <c r="AG27" s="152" t="s">
        <v>132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ht="22.5" outlineLevel="1" x14ac:dyDescent="0.2">
      <c r="A28" s="180">
        <v>18</v>
      </c>
      <c r="B28" s="181" t="s">
        <v>167</v>
      </c>
      <c r="C28" s="188" t="s">
        <v>168</v>
      </c>
      <c r="D28" s="182" t="s">
        <v>164</v>
      </c>
      <c r="E28" s="183">
        <v>22.94</v>
      </c>
      <c r="F28" s="184"/>
      <c r="G28" s="185">
        <f t="shared" si="7"/>
        <v>0</v>
      </c>
      <c r="H28" s="164"/>
      <c r="I28" s="163">
        <f t="shared" si="8"/>
        <v>0</v>
      </c>
      <c r="J28" s="164"/>
      <c r="K28" s="163">
        <f t="shared" si="9"/>
        <v>0</v>
      </c>
      <c r="L28" s="163">
        <v>21</v>
      </c>
      <c r="M28" s="163">
        <f t="shared" si="10"/>
        <v>0</v>
      </c>
      <c r="N28" s="162">
        <v>2.5100000000000001E-3</v>
      </c>
      <c r="O28" s="162">
        <f t="shared" si="11"/>
        <v>0.06</v>
      </c>
      <c r="P28" s="162">
        <v>0</v>
      </c>
      <c r="Q28" s="162">
        <f t="shared" si="12"/>
        <v>0</v>
      </c>
      <c r="R28" s="163"/>
      <c r="S28" s="163" t="s">
        <v>128</v>
      </c>
      <c r="T28" s="163" t="s">
        <v>129</v>
      </c>
      <c r="U28" s="163">
        <v>0.18232999999999999</v>
      </c>
      <c r="V28" s="163">
        <f t="shared" si="13"/>
        <v>4.18</v>
      </c>
      <c r="W28" s="163"/>
      <c r="X28" s="163" t="s">
        <v>130</v>
      </c>
      <c r="Y28" s="163" t="s">
        <v>131</v>
      </c>
      <c r="Z28" s="152"/>
      <c r="AA28" s="152"/>
      <c r="AB28" s="152"/>
      <c r="AC28" s="152"/>
      <c r="AD28" s="152"/>
      <c r="AE28" s="152"/>
      <c r="AF28" s="152"/>
      <c r="AG28" s="152" t="s">
        <v>132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80">
        <v>19</v>
      </c>
      <c r="B29" s="181" t="s">
        <v>169</v>
      </c>
      <c r="C29" s="188" t="s">
        <v>170</v>
      </c>
      <c r="D29" s="182" t="s">
        <v>151</v>
      </c>
      <c r="E29" s="183">
        <v>37.905000000000001</v>
      </c>
      <c r="F29" s="184"/>
      <c r="G29" s="185">
        <f t="shared" si="7"/>
        <v>0</v>
      </c>
      <c r="H29" s="164"/>
      <c r="I29" s="163">
        <f t="shared" si="8"/>
        <v>0</v>
      </c>
      <c r="J29" s="164"/>
      <c r="K29" s="163">
        <f t="shared" si="9"/>
        <v>0</v>
      </c>
      <c r="L29" s="163">
        <v>21</v>
      </c>
      <c r="M29" s="163">
        <f t="shared" si="10"/>
        <v>0</v>
      </c>
      <c r="N29" s="162">
        <v>4.4139999999999999E-2</v>
      </c>
      <c r="O29" s="162">
        <f t="shared" si="11"/>
        <v>1.67</v>
      </c>
      <c r="P29" s="162">
        <v>0</v>
      </c>
      <c r="Q29" s="162">
        <f t="shared" si="12"/>
        <v>0</v>
      </c>
      <c r="R29" s="163"/>
      <c r="S29" s="163" t="s">
        <v>128</v>
      </c>
      <c r="T29" s="163" t="s">
        <v>129</v>
      </c>
      <c r="U29" s="163">
        <v>0.6</v>
      </c>
      <c r="V29" s="163">
        <f t="shared" si="13"/>
        <v>22.74</v>
      </c>
      <c r="W29" s="163"/>
      <c r="X29" s="163" t="s">
        <v>130</v>
      </c>
      <c r="Y29" s="163" t="s">
        <v>131</v>
      </c>
      <c r="Z29" s="152"/>
      <c r="AA29" s="152"/>
      <c r="AB29" s="152"/>
      <c r="AC29" s="152"/>
      <c r="AD29" s="152"/>
      <c r="AE29" s="152"/>
      <c r="AF29" s="152"/>
      <c r="AG29" s="152" t="s">
        <v>132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ht="22.5" outlineLevel="1" x14ac:dyDescent="0.2">
      <c r="A30" s="180">
        <v>20</v>
      </c>
      <c r="B30" s="181" t="s">
        <v>171</v>
      </c>
      <c r="C30" s="188" t="s">
        <v>172</v>
      </c>
      <c r="D30" s="182" t="s">
        <v>151</v>
      </c>
      <c r="E30" s="183">
        <v>35.755000000000003</v>
      </c>
      <c r="F30" s="184"/>
      <c r="G30" s="185">
        <f t="shared" si="7"/>
        <v>0</v>
      </c>
      <c r="H30" s="164"/>
      <c r="I30" s="163">
        <f t="shared" si="8"/>
        <v>0</v>
      </c>
      <c r="J30" s="164"/>
      <c r="K30" s="163">
        <f t="shared" si="9"/>
        <v>0</v>
      </c>
      <c r="L30" s="163">
        <v>21</v>
      </c>
      <c r="M30" s="163">
        <f t="shared" si="10"/>
        <v>0</v>
      </c>
      <c r="N30" s="162">
        <v>5.8590000000000003E-2</v>
      </c>
      <c r="O30" s="162">
        <f t="shared" si="11"/>
        <v>2.09</v>
      </c>
      <c r="P30" s="162">
        <v>0</v>
      </c>
      <c r="Q30" s="162">
        <f t="shared" si="12"/>
        <v>0</v>
      </c>
      <c r="R30" s="163"/>
      <c r="S30" s="163" t="s">
        <v>128</v>
      </c>
      <c r="T30" s="163" t="s">
        <v>129</v>
      </c>
      <c r="U30" s="163">
        <v>1.2295499999999999</v>
      </c>
      <c r="V30" s="163">
        <f t="shared" si="13"/>
        <v>43.96</v>
      </c>
      <c r="W30" s="163"/>
      <c r="X30" s="163" t="s">
        <v>130</v>
      </c>
      <c r="Y30" s="163" t="s">
        <v>131</v>
      </c>
      <c r="Z30" s="152"/>
      <c r="AA30" s="152"/>
      <c r="AB30" s="152"/>
      <c r="AC30" s="152"/>
      <c r="AD30" s="152"/>
      <c r="AE30" s="152"/>
      <c r="AF30" s="152"/>
      <c r="AG30" s="152" t="s">
        <v>132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ht="22.5" outlineLevel="1" x14ac:dyDescent="0.2">
      <c r="A31" s="180">
        <v>21</v>
      </c>
      <c r="B31" s="181" t="s">
        <v>173</v>
      </c>
      <c r="C31" s="188" t="s">
        <v>174</v>
      </c>
      <c r="D31" s="182" t="s">
        <v>175</v>
      </c>
      <c r="E31" s="183">
        <v>18</v>
      </c>
      <c r="F31" s="184"/>
      <c r="G31" s="185">
        <f t="shared" si="7"/>
        <v>0</v>
      </c>
      <c r="H31" s="164"/>
      <c r="I31" s="163">
        <f t="shared" si="8"/>
        <v>0</v>
      </c>
      <c r="J31" s="164"/>
      <c r="K31" s="163">
        <f t="shared" si="9"/>
        <v>0</v>
      </c>
      <c r="L31" s="163">
        <v>21</v>
      </c>
      <c r="M31" s="163">
        <f t="shared" si="10"/>
        <v>0</v>
      </c>
      <c r="N31" s="162">
        <v>0</v>
      </c>
      <c r="O31" s="162">
        <f t="shared" si="11"/>
        <v>0</v>
      </c>
      <c r="P31" s="162">
        <v>0</v>
      </c>
      <c r="Q31" s="162">
        <f t="shared" si="12"/>
        <v>0</v>
      </c>
      <c r="R31" s="163"/>
      <c r="S31" s="163" t="s">
        <v>128</v>
      </c>
      <c r="T31" s="163" t="s">
        <v>129</v>
      </c>
      <c r="U31" s="163">
        <v>0</v>
      </c>
      <c r="V31" s="163">
        <f t="shared" si="13"/>
        <v>0</v>
      </c>
      <c r="W31" s="163"/>
      <c r="X31" s="163" t="s">
        <v>176</v>
      </c>
      <c r="Y31" s="163" t="s">
        <v>131</v>
      </c>
      <c r="Z31" s="152"/>
      <c r="AA31" s="152"/>
      <c r="AB31" s="152"/>
      <c r="AC31" s="152"/>
      <c r="AD31" s="152"/>
      <c r="AE31" s="152"/>
      <c r="AF31" s="152"/>
      <c r="AG31" s="152" t="s">
        <v>177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x14ac:dyDescent="0.2">
      <c r="A32" s="167" t="s">
        <v>123</v>
      </c>
      <c r="B32" s="168" t="s">
        <v>56</v>
      </c>
      <c r="C32" s="187" t="s">
        <v>57</v>
      </c>
      <c r="D32" s="169"/>
      <c r="E32" s="170"/>
      <c r="F32" s="171"/>
      <c r="G32" s="172">
        <f>SUMIF(AG33:AG36,"&lt;&gt;NOR",G33:G36)</f>
        <v>0</v>
      </c>
      <c r="H32" s="166"/>
      <c r="I32" s="166">
        <f>SUM(I33:I36)</f>
        <v>0</v>
      </c>
      <c r="J32" s="166"/>
      <c r="K32" s="166">
        <f>SUM(K33:K36)</f>
        <v>0</v>
      </c>
      <c r="L32" s="166"/>
      <c r="M32" s="166">
        <f>SUM(M33:M36)</f>
        <v>0</v>
      </c>
      <c r="N32" s="165"/>
      <c r="O32" s="165">
        <f>SUM(O33:O36)</f>
        <v>4.58</v>
      </c>
      <c r="P32" s="165"/>
      <c r="Q32" s="165">
        <f>SUM(Q33:Q36)</f>
        <v>0</v>
      </c>
      <c r="R32" s="166"/>
      <c r="S32" s="166"/>
      <c r="T32" s="166"/>
      <c r="U32" s="166"/>
      <c r="V32" s="166">
        <f>SUM(V33:V36)</f>
        <v>23.189999999999998</v>
      </c>
      <c r="W32" s="166"/>
      <c r="X32" s="166"/>
      <c r="Y32" s="166"/>
      <c r="AG32" t="s">
        <v>124</v>
      </c>
    </row>
    <row r="33" spans="1:60" ht="22.5" outlineLevel="1" x14ac:dyDescent="0.2">
      <c r="A33" s="180">
        <v>22</v>
      </c>
      <c r="B33" s="181" t="s">
        <v>178</v>
      </c>
      <c r="C33" s="188" t="s">
        <v>179</v>
      </c>
      <c r="D33" s="182" t="s">
        <v>180</v>
      </c>
      <c r="E33" s="183">
        <v>4.2119999999999998E-2</v>
      </c>
      <c r="F33" s="184"/>
      <c r="G33" s="185">
        <f>ROUND(E33*F33,2)</f>
        <v>0</v>
      </c>
      <c r="H33" s="164"/>
      <c r="I33" s="163">
        <f>ROUND(E33*H33,2)</f>
        <v>0</v>
      </c>
      <c r="J33" s="164"/>
      <c r="K33" s="163">
        <f>ROUND(E33*J33,2)</f>
        <v>0</v>
      </c>
      <c r="L33" s="163">
        <v>21</v>
      </c>
      <c r="M33" s="163">
        <f>G33*(1+L33/100)</f>
        <v>0</v>
      </c>
      <c r="N33" s="162">
        <v>1.0662499999999999</v>
      </c>
      <c r="O33" s="162">
        <f>ROUND(E33*N33,2)</f>
        <v>0.04</v>
      </c>
      <c r="P33" s="162">
        <v>0</v>
      </c>
      <c r="Q33" s="162">
        <f>ROUND(E33*P33,2)</f>
        <v>0</v>
      </c>
      <c r="R33" s="163"/>
      <c r="S33" s="163" t="s">
        <v>128</v>
      </c>
      <c r="T33" s="163" t="s">
        <v>129</v>
      </c>
      <c r="U33" s="163">
        <v>15.231</v>
      </c>
      <c r="V33" s="163">
        <f>ROUND(E33*U33,2)</f>
        <v>0.64</v>
      </c>
      <c r="W33" s="163"/>
      <c r="X33" s="163" t="s">
        <v>130</v>
      </c>
      <c r="Y33" s="163" t="s">
        <v>131</v>
      </c>
      <c r="Z33" s="152"/>
      <c r="AA33" s="152"/>
      <c r="AB33" s="152"/>
      <c r="AC33" s="152"/>
      <c r="AD33" s="152"/>
      <c r="AE33" s="152"/>
      <c r="AF33" s="152"/>
      <c r="AG33" s="152" t="s">
        <v>132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ht="22.5" outlineLevel="1" x14ac:dyDescent="0.2">
      <c r="A34" s="180">
        <v>23</v>
      </c>
      <c r="B34" s="181" t="s">
        <v>181</v>
      </c>
      <c r="C34" s="188" t="s">
        <v>182</v>
      </c>
      <c r="D34" s="182" t="s">
        <v>151</v>
      </c>
      <c r="E34" s="183">
        <v>15.445</v>
      </c>
      <c r="F34" s="184"/>
      <c r="G34" s="185">
        <f>ROUND(E34*F34,2)</f>
        <v>0</v>
      </c>
      <c r="H34" s="164"/>
      <c r="I34" s="163">
        <f>ROUND(E34*H34,2)</f>
        <v>0</v>
      </c>
      <c r="J34" s="164"/>
      <c r="K34" s="163">
        <f>ROUND(E34*J34,2)</f>
        <v>0</v>
      </c>
      <c r="L34" s="163">
        <v>21</v>
      </c>
      <c r="M34" s="163">
        <f>G34*(1+L34/100)</f>
        <v>0</v>
      </c>
      <c r="N34" s="162">
        <v>6.9499999999999996E-3</v>
      </c>
      <c r="O34" s="162">
        <f>ROUND(E34*N34,2)</f>
        <v>0.11</v>
      </c>
      <c r="P34" s="162">
        <v>0</v>
      </c>
      <c r="Q34" s="162">
        <f>ROUND(E34*P34,2)</f>
        <v>0</v>
      </c>
      <c r="R34" s="163"/>
      <c r="S34" s="163" t="s">
        <v>128</v>
      </c>
      <c r="T34" s="163" t="s">
        <v>129</v>
      </c>
      <c r="U34" s="163">
        <v>0.34399999999999997</v>
      </c>
      <c r="V34" s="163">
        <f>ROUND(E34*U34,2)</f>
        <v>5.31</v>
      </c>
      <c r="W34" s="163"/>
      <c r="X34" s="163" t="s">
        <v>130</v>
      </c>
      <c r="Y34" s="163" t="s">
        <v>131</v>
      </c>
      <c r="Z34" s="152"/>
      <c r="AA34" s="152"/>
      <c r="AB34" s="152"/>
      <c r="AC34" s="152"/>
      <c r="AD34" s="152"/>
      <c r="AE34" s="152"/>
      <c r="AF34" s="152"/>
      <c r="AG34" s="152" t="s">
        <v>132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ht="22.5" outlineLevel="1" x14ac:dyDescent="0.2">
      <c r="A35" s="180">
        <v>24</v>
      </c>
      <c r="B35" s="181" t="s">
        <v>183</v>
      </c>
      <c r="C35" s="188" t="s">
        <v>184</v>
      </c>
      <c r="D35" s="182" t="s">
        <v>151</v>
      </c>
      <c r="E35" s="183">
        <v>15.445</v>
      </c>
      <c r="F35" s="184"/>
      <c r="G35" s="185">
        <f>ROUND(E35*F35,2)</f>
        <v>0</v>
      </c>
      <c r="H35" s="164"/>
      <c r="I35" s="163">
        <f>ROUND(E35*H35,2)</f>
        <v>0</v>
      </c>
      <c r="J35" s="164"/>
      <c r="K35" s="163">
        <f>ROUND(E35*J35,2)</f>
        <v>0</v>
      </c>
      <c r="L35" s="163">
        <v>21</v>
      </c>
      <c r="M35" s="163">
        <f>G35*(1+L35/100)</f>
        <v>0</v>
      </c>
      <c r="N35" s="162">
        <v>0.12288</v>
      </c>
      <c r="O35" s="162">
        <f>ROUND(E35*N35,2)</f>
        <v>1.9</v>
      </c>
      <c r="P35" s="162">
        <v>0</v>
      </c>
      <c r="Q35" s="162">
        <f>ROUND(E35*P35,2)</f>
        <v>0</v>
      </c>
      <c r="R35" s="163"/>
      <c r="S35" s="163" t="s">
        <v>128</v>
      </c>
      <c r="T35" s="163" t="s">
        <v>129</v>
      </c>
      <c r="U35" s="163">
        <v>0.52700000000000002</v>
      </c>
      <c r="V35" s="163">
        <f>ROUND(E35*U35,2)</f>
        <v>8.14</v>
      </c>
      <c r="W35" s="163"/>
      <c r="X35" s="163" t="s">
        <v>130</v>
      </c>
      <c r="Y35" s="163" t="s">
        <v>131</v>
      </c>
      <c r="Z35" s="152"/>
      <c r="AA35" s="152"/>
      <c r="AB35" s="152"/>
      <c r="AC35" s="152"/>
      <c r="AD35" s="152"/>
      <c r="AE35" s="152"/>
      <c r="AF35" s="152"/>
      <c r="AG35" s="152" t="s">
        <v>132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22.5" outlineLevel="1" x14ac:dyDescent="0.2">
      <c r="A36" s="180">
        <v>25</v>
      </c>
      <c r="B36" s="181" t="s">
        <v>185</v>
      </c>
      <c r="C36" s="188" t="s">
        <v>186</v>
      </c>
      <c r="D36" s="182" t="s">
        <v>151</v>
      </c>
      <c r="E36" s="183">
        <v>15.445</v>
      </c>
      <c r="F36" s="184"/>
      <c r="G36" s="185">
        <f>ROUND(E36*F36,2)</f>
        <v>0</v>
      </c>
      <c r="H36" s="164"/>
      <c r="I36" s="163">
        <f>ROUND(E36*H36,2)</f>
        <v>0</v>
      </c>
      <c r="J36" s="164"/>
      <c r="K36" s="163">
        <f>ROUND(E36*J36,2)</f>
        <v>0</v>
      </c>
      <c r="L36" s="163">
        <v>21</v>
      </c>
      <c r="M36" s="163">
        <f>G36*(1+L36/100)</f>
        <v>0</v>
      </c>
      <c r="N36" s="162">
        <v>0.16383</v>
      </c>
      <c r="O36" s="162">
        <f>ROUND(E36*N36,2)</f>
        <v>2.5299999999999998</v>
      </c>
      <c r="P36" s="162">
        <v>0</v>
      </c>
      <c r="Q36" s="162">
        <f>ROUND(E36*P36,2)</f>
        <v>0</v>
      </c>
      <c r="R36" s="163"/>
      <c r="S36" s="163" t="s">
        <v>128</v>
      </c>
      <c r="T36" s="163" t="s">
        <v>129</v>
      </c>
      <c r="U36" s="163">
        <v>0.58899999999999997</v>
      </c>
      <c r="V36" s="163">
        <f>ROUND(E36*U36,2)</f>
        <v>9.1</v>
      </c>
      <c r="W36" s="163"/>
      <c r="X36" s="163" t="s">
        <v>130</v>
      </c>
      <c r="Y36" s="163" t="s">
        <v>131</v>
      </c>
      <c r="Z36" s="152"/>
      <c r="AA36" s="152"/>
      <c r="AB36" s="152"/>
      <c r="AC36" s="152"/>
      <c r="AD36" s="152"/>
      <c r="AE36" s="152"/>
      <c r="AF36" s="152"/>
      <c r="AG36" s="152" t="s">
        <v>132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x14ac:dyDescent="0.2">
      <c r="A37" s="167" t="s">
        <v>123</v>
      </c>
      <c r="B37" s="168" t="s">
        <v>58</v>
      </c>
      <c r="C37" s="187" t="s">
        <v>59</v>
      </c>
      <c r="D37" s="169"/>
      <c r="E37" s="170"/>
      <c r="F37" s="171"/>
      <c r="G37" s="172">
        <f>SUMIF(AG38:AG38,"&lt;&gt;NOR",G38:G38)</f>
        <v>0</v>
      </c>
      <c r="H37" s="166"/>
      <c r="I37" s="166">
        <f>SUM(I38:I38)</f>
        <v>0</v>
      </c>
      <c r="J37" s="166"/>
      <c r="K37" s="166">
        <f>SUM(K38:K38)</f>
        <v>0</v>
      </c>
      <c r="L37" s="166"/>
      <c r="M37" s="166">
        <f>SUM(M38:M38)</f>
        <v>0</v>
      </c>
      <c r="N37" s="165"/>
      <c r="O37" s="165">
        <f>SUM(O38:O38)</f>
        <v>7.0000000000000007E-2</v>
      </c>
      <c r="P37" s="165"/>
      <c r="Q37" s="165">
        <f>SUM(Q38:Q38)</f>
        <v>0</v>
      </c>
      <c r="R37" s="166"/>
      <c r="S37" s="166"/>
      <c r="T37" s="166"/>
      <c r="U37" s="166"/>
      <c r="V37" s="166">
        <f>SUM(V38:V38)</f>
        <v>2.1</v>
      </c>
      <c r="W37" s="166"/>
      <c r="X37" s="166"/>
      <c r="Y37" s="166"/>
      <c r="AG37" t="s">
        <v>124</v>
      </c>
    </row>
    <row r="38" spans="1:60" ht="22.5" outlineLevel="1" x14ac:dyDescent="0.2">
      <c r="A38" s="180">
        <v>26</v>
      </c>
      <c r="B38" s="181" t="s">
        <v>187</v>
      </c>
      <c r="C38" s="188" t="s">
        <v>188</v>
      </c>
      <c r="D38" s="182" t="s">
        <v>189</v>
      </c>
      <c r="E38" s="183">
        <v>1</v>
      </c>
      <c r="F38" s="184"/>
      <c r="G38" s="185">
        <f>ROUND(E38*F38,2)</f>
        <v>0</v>
      </c>
      <c r="H38" s="164"/>
      <c r="I38" s="163">
        <f>ROUND(E38*H38,2)</f>
        <v>0</v>
      </c>
      <c r="J38" s="164"/>
      <c r="K38" s="163">
        <f>ROUND(E38*J38,2)</f>
        <v>0</v>
      </c>
      <c r="L38" s="163">
        <v>21</v>
      </c>
      <c r="M38" s="163">
        <f>G38*(1+L38/100)</f>
        <v>0</v>
      </c>
      <c r="N38" s="162">
        <v>7.041E-2</v>
      </c>
      <c r="O38" s="162">
        <f>ROUND(E38*N38,2)</f>
        <v>7.0000000000000007E-2</v>
      </c>
      <c r="P38" s="162">
        <v>0</v>
      </c>
      <c r="Q38" s="162">
        <f>ROUND(E38*P38,2)</f>
        <v>0</v>
      </c>
      <c r="R38" s="163"/>
      <c r="S38" s="163" t="s">
        <v>128</v>
      </c>
      <c r="T38" s="163" t="s">
        <v>129</v>
      </c>
      <c r="U38" s="163">
        <v>2.097</v>
      </c>
      <c r="V38" s="163">
        <f>ROUND(E38*U38,2)</f>
        <v>2.1</v>
      </c>
      <c r="W38" s="163"/>
      <c r="X38" s="163" t="s">
        <v>130</v>
      </c>
      <c r="Y38" s="163" t="s">
        <v>131</v>
      </c>
      <c r="Z38" s="152"/>
      <c r="AA38" s="152"/>
      <c r="AB38" s="152"/>
      <c r="AC38" s="152"/>
      <c r="AD38" s="152"/>
      <c r="AE38" s="152"/>
      <c r="AF38" s="152"/>
      <c r="AG38" s="152" t="s">
        <v>132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x14ac:dyDescent="0.2">
      <c r="A39" s="167" t="s">
        <v>123</v>
      </c>
      <c r="B39" s="168" t="s">
        <v>60</v>
      </c>
      <c r="C39" s="187" t="s">
        <v>61</v>
      </c>
      <c r="D39" s="169"/>
      <c r="E39" s="170"/>
      <c r="F39" s="171"/>
      <c r="G39" s="172">
        <f>SUMIF(AG40:AG41,"&lt;&gt;NOR",G40:G41)</f>
        <v>0</v>
      </c>
      <c r="H39" s="166"/>
      <c r="I39" s="166">
        <f>SUM(I40:I41)</f>
        <v>0</v>
      </c>
      <c r="J39" s="166"/>
      <c r="K39" s="166">
        <f>SUM(K40:K41)</f>
        <v>0</v>
      </c>
      <c r="L39" s="166"/>
      <c r="M39" s="166">
        <f>SUM(M40:M41)</f>
        <v>0</v>
      </c>
      <c r="N39" s="165"/>
      <c r="O39" s="165">
        <f>SUM(O40:O41)</f>
        <v>0.01</v>
      </c>
      <c r="P39" s="165"/>
      <c r="Q39" s="165">
        <f>SUM(Q40:Q41)</f>
        <v>0</v>
      </c>
      <c r="R39" s="166"/>
      <c r="S39" s="166"/>
      <c r="T39" s="166"/>
      <c r="U39" s="166"/>
      <c r="V39" s="166">
        <f>SUM(V40:V41)</f>
        <v>0.68</v>
      </c>
      <c r="W39" s="166"/>
      <c r="X39" s="166"/>
      <c r="Y39" s="166"/>
      <c r="AG39" t="s">
        <v>124</v>
      </c>
    </row>
    <row r="40" spans="1:60" outlineLevel="1" x14ac:dyDescent="0.2">
      <c r="A40" s="180">
        <v>27</v>
      </c>
      <c r="B40" s="181" t="s">
        <v>190</v>
      </c>
      <c r="C40" s="188" t="s">
        <v>191</v>
      </c>
      <c r="D40" s="182" t="s">
        <v>189</v>
      </c>
      <c r="E40" s="183">
        <v>1</v>
      </c>
      <c r="F40" s="184"/>
      <c r="G40" s="185">
        <f>ROUND(E40*F40,2)</f>
        <v>0</v>
      </c>
      <c r="H40" s="164"/>
      <c r="I40" s="163">
        <f>ROUND(E40*H40,2)</f>
        <v>0</v>
      </c>
      <c r="J40" s="164"/>
      <c r="K40" s="163">
        <f>ROUND(E40*J40,2)</f>
        <v>0</v>
      </c>
      <c r="L40" s="163">
        <v>21</v>
      </c>
      <c r="M40" s="163">
        <f>G40*(1+L40/100)</f>
        <v>0</v>
      </c>
      <c r="N40" s="162">
        <v>4.6800000000000001E-3</v>
      </c>
      <c r="O40" s="162">
        <f>ROUND(E40*N40,2)</f>
        <v>0</v>
      </c>
      <c r="P40" s="162">
        <v>0</v>
      </c>
      <c r="Q40" s="162">
        <f>ROUND(E40*P40,2)</f>
        <v>0</v>
      </c>
      <c r="R40" s="163"/>
      <c r="S40" s="163" t="s">
        <v>128</v>
      </c>
      <c r="T40" s="163" t="s">
        <v>129</v>
      </c>
      <c r="U40" s="163">
        <v>0.68</v>
      </c>
      <c r="V40" s="163">
        <f>ROUND(E40*U40,2)</f>
        <v>0.68</v>
      </c>
      <c r="W40" s="163"/>
      <c r="X40" s="163" t="s">
        <v>130</v>
      </c>
      <c r="Y40" s="163" t="s">
        <v>131</v>
      </c>
      <c r="Z40" s="152"/>
      <c r="AA40" s="152"/>
      <c r="AB40" s="152"/>
      <c r="AC40" s="152"/>
      <c r="AD40" s="152"/>
      <c r="AE40" s="152"/>
      <c r="AF40" s="152"/>
      <c r="AG40" s="152" t="s">
        <v>132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ht="22.5" outlineLevel="1" x14ac:dyDescent="0.2">
      <c r="A41" s="180">
        <v>28</v>
      </c>
      <c r="B41" s="181" t="s">
        <v>192</v>
      </c>
      <c r="C41" s="188" t="s">
        <v>193</v>
      </c>
      <c r="D41" s="182" t="s">
        <v>189</v>
      </c>
      <c r="E41" s="183">
        <v>1</v>
      </c>
      <c r="F41" s="184"/>
      <c r="G41" s="185">
        <f>ROUND(E41*F41,2)</f>
        <v>0</v>
      </c>
      <c r="H41" s="164"/>
      <c r="I41" s="163">
        <f>ROUND(E41*H41,2)</f>
        <v>0</v>
      </c>
      <c r="J41" s="164"/>
      <c r="K41" s="163">
        <f>ROUND(E41*J41,2)</f>
        <v>0</v>
      </c>
      <c r="L41" s="163">
        <v>21</v>
      </c>
      <c r="M41" s="163">
        <f>G41*(1+L41/100)</f>
        <v>0</v>
      </c>
      <c r="N41" s="162">
        <v>7.0000000000000001E-3</v>
      </c>
      <c r="O41" s="162">
        <f>ROUND(E41*N41,2)</f>
        <v>0.01</v>
      </c>
      <c r="P41" s="162">
        <v>0</v>
      </c>
      <c r="Q41" s="162">
        <f>ROUND(E41*P41,2)</f>
        <v>0</v>
      </c>
      <c r="R41" s="163" t="s">
        <v>194</v>
      </c>
      <c r="S41" s="163" t="s">
        <v>128</v>
      </c>
      <c r="T41" s="163" t="s">
        <v>129</v>
      </c>
      <c r="U41" s="163">
        <v>0</v>
      </c>
      <c r="V41" s="163">
        <f>ROUND(E41*U41,2)</f>
        <v>0</v>
      </c>
      <c r="W41" s="163"/>
      <c r="X41" s="163" t="s">
        <v>195</v>
      </c>
      <c r="Y41" s="163" t="s">
        <v>131</v>
      </c>
      <c r="Z41" s="152"/>
      <c r="AA41" s="152"/>
      <c r="AB41" s="152"/>
      <c r="AC41" s="152"/>
      <c r="AD41" s="152"/>
      <c r="AE41" s="152"/>
      <c r="AF41" s="152"/>
      <c r="AG41" s="152" t="s">
        <v>196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x14ac:dyDescent="0.2">
      <c r="A42" s="167" t="s">
        <v>123</v>
      </c>
      <c r="B42" s="168" t="s">
        <v>62</v>
      </c>
      <c r="C42" s="187" t="s">
        <v>63</v>
      </c>
      <c r="D42" s="169"/>
      <c r="E42" s="170"/>
      <c r="F42" s="171"/>
      <c r="G42" s="172">
        <f>SUMIF(AG43:AG43,"&lt;&gt;NOR",G43:G43)</f>
        <v>0</v>
      </c>
      <c r="H42" s="166"/>
      <c r="I42" s="166">
        <f>SUM(I43:I43)</f>
        <v>0</v>
      </c>
      <c r="J42" s="166"/>
      <c r="K42" s="166">
        <f>SUM(K43:K43)</f>
        <v>0</v>
      </c>
      <c r="L42" s="166"/>
      <c r="M42" s="166">
        <f>SUM(M43:M43)</f>
        <v>0</v>
      </c>
      <c r="N42" s="165"/>
      <c r="O42" s="165">
        <f>SUM(O43:O43)</f>
        <v>0.03</v>
      </c>
      <c r="P42" s="165"/>
      <c r="Q42" s="165">
        <f>SUM(Q43:Q43)</f>
        <v>0</v>
      </c>
      <c r="R42" s="166"/>
      <c r="S42" s="166"/>
      <c r="T42" s="166"/>
      <c r="U42" s="166"/>
      <c r="V42" s="166">
        <f>SUM(V43:V43)</f>
        <v>4.96</v>
      </c>
      <c r="W42" s="166"/>
      <c r="X42" s="166"/>
      <c r="Y42" s="166"/>
      <c r="AG42" t="s">
        <v>124</v>
      </c>
    </row>
    <row r="43" spans="1:60" outlineLevel="1" x14ac:dyDescent="0.2">
      <c r="A43" s="180">
        <v>29</v>
      </c>
      <c r="B43" s="181" t="s">
        <v>197</v>
      </c>
      <c r="C43" s="188" t="s">
        <v>198</v>
      </c>
      <c r="D43" s="182" t="s">
        <v>151</v>
      </c>
      <c r="E43" s="183">
        <v>28</v>
      </c>
      <c r="F43" s="184"/>
      <c r="G43" s="185">
        <f>ROUND(E43*F43,2)</f>
        <v>0</v>
      </c>
      <c r="H43" s="164"/>
      <c r="I43" s="163">
        <f>ROUND(E43*H43,2)</f>
        <v>0</v>
      </c>
      <c r="J43" s="164"/>
      <c r="K43" s="163">
        <f>ROUND(E43*J43,2)</f>
        <v>0</v>
      </c>
      <c r="L43" s="163">
        <v>21</v>
      </c>
      <c r="M43" s="163">
        <f>G43*(1+L43/100)</f>
        <v>0</v>
      </c>
      <c r="N43" s="162">
        <v>1.2099999999999999E-3</v>
      </c>
      <c r="O43" s="162">
        <f>ROUND(E43*N43,2)</f>
        <v>0.03</v>
      </c>
      <c r="P43" s="162">
        <v>0</v>
      </c>
      <c r="Q43" s="162">
        <f>ROUND(E43*P43,2)</f>
        <v>0</v>
      </c>
      <c r="R43" s="163"/>
      <c r="S43" s="163" t="s">
        <v>128</v>
      </c>
      <c r="T43" s="163" t="s">
        <v>129</v>
      </c>
      <c r="U43" s="163">
        <v>0.17699999999999999</v>
      </c>
      <c r="V43" s="163">
        <f>ROUND(E43*U43,2)</f>
        <v>4.96</v>
      </c>
      <c r="W43" s="163"/>
      <c r="X43" s="163" t="s">
        <v>130</v>
      </c>
      <c r="Y43" s="163" t="s">
        <v>131</v>
      </c>
      <c r="Z43" s="152"/>
      <c r="AA43" s="152"/>
      <c r="AB43" s="152"/>
      <c r="AC43" s="152"/>
      <c r="AD43" s="152"/>
      <c r="AE43" s="152"/>
      <c r="AF43" s="152"/>
      <c r="AG43" s="152" t="s">
        <v>132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x14ac:dyDescent="0.2">
      <c r="A44" s="167" t="s">
        <v>123</v>
      </c>
      <c r="B44" s="168" t="s">
        <v>64</v>
      </c>
      <c r="C44" s="187" t="s">
        <v>65</v>
      </c>
      <c r="D44" s="169"/>
      <c r="E44" s="170"/>
      <c r="F44" s="171"/>
      <c r="G44" s="172">
        <f>SUMIF(AG45:AG56,"&lt;&gt;NOR",G45:G56)</f>
        <v>0</v>
      </c>
      <c r="H44" s="166"/>
      <c r="I44" s="166">
        <f>SUM(I45:I56)</f>
        <v>0</v>
      </c>
      <c r="J44" s="166"/>
      <c r="K44" s="166">
        <f>SUM(K45:K56)</f>
        <v>0</v>
      </c>
      <c r="L44" s="166"/>
      <c r="M44" s="166">
        <f>SUM(M45:M56)</f>
        <v>0</v>
      </c>
      <c r="N44" s="165"/>
      <c r="O44" s="165">
        <f>SUM(O45:O56)</f>
        <v>0.02</v>
      </c>
      <c r="P44" s="165"/>
      <c r="Q44" s="165">
        <f>SUM(Q45:Q56)</f>
        <v>16.66</v>
      </c>
      <c r="R44" s="166"/>
      <c r="S44" s="166"/>
      <c r="T44" s="166"/>
      <c r="U44" s="166"/>
      <c r="V44" s="166">
        <f>SUM(V45:V56)</f>
        <v>135.91999999999999</v>
      </c>
      <c r="W44" s="166"/>
      <c r="X44" s="166"/>
      <c r="Y44" s="166"/>
      <c r="AG44" t="s">
        <v>124</v>
      </c>
    </row>
    <row r="45" spans="1:60" ht="22.5" outlineLevel="1" x14ac:dyDescent="0.2">
      <c r="A45" s="180">
        <v>30</v>
      </c>
      <c r="B45" s="181" t="s">
        <v>199</v>
      </c>
      <c r="C45" s="188" t="s">
        <v>200</v>
      </c>
      <c r="D45" s="182" t="s">
        <v>127</v>
      </c>
      <c r="E45" s="183">
        <v>3.8679999999999999</v>
      </c>
      <c r="F45" s="184"/>
      <c r="G45" s="185">
        <f t="shared" ref="G45:G56" si="14">ROUND(E45*F45,2)</f>
        <v>0</v>
      </c>
      <c r="H45" s="164"/>
      <c r="I45" s="163">
        <f t="shared" ref="I45:I56" si="15">ROUND(E45*H45,2)</f>
        <v>0</v>
      </c>
      <c r="J45" s="164"/>
      <c r="K45" s="163">
        <f t="shared" ref="K45:K56" si="16">ROUND(E45*J45,2)</f>
        <v>0</v>
      </c>
      <c r="L45" s="163">
        <v>21</v>
      </c>
      <c r="M45" s="163">
        <f t="shared" ref="M45:M56" si="17">G45*(1+L45/100)</f>
        <v>0</v>
      </c>
      <c r="N45" s="162">
        <v>0</v>
      </c>
      <c r="O45" s="162">
        <f t="shared" ref="O45:O56" si="18">ROUND(E45*N45,2)</f>
        <v>0</v>
      </c>
      <c r="P45" s="162">
        <v>2.2000000000000002</v>
      </c>
      <c r="Q45" s="162">
        <f t="shared" ref="Q45:Q56" si="19">ROUND(E45*P45,2)</f>
        <v>8.51</v>
      </c>
      <c r="R45" s="163"/>
      <c r="S45" s="163" t="s">
        <v>128</v>
      </c>
      <c r="T45" s="163" t="s">
        <v>129</v>
      </c>
      <c r="U45" s="163">
        <v>11.855</v>
      </c>
      <c r="V45" s="163">
        <f t="shared" ref="V45:V56" si="20">ROUND(E45*U45,2)</f>
        <v>45.86</v>
      </c>
      <c r="W45" s="163"/>
      <c r="X45" s="163" t="s">
        <v>130</v>
      </c>
      <c r="Y45" s="163" t="s">
        <v>131</v>
      </c>
      <c r="Z45" s="152"/>
      <c r="AA45" s="152"/>
      <c r="AB45" s="152"/>
      <c r="AC45" s="152"/>
      <c r="AD45" s="152"/>
      <c r="AE45" s="152"/>
      <c r="AF45" s="152"/>
      <c r="AG45" s="152" t="s">
        <v>132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80">
        <v>31</v>
      </c>
      <c r="B46" s="181" t="s">
        <v>201</v>
      </c>
      <c r="C46" s="188" t="s">
        <v>202</v>
      </c>
      <c r="D46" s="182" t="s">
        <v>151</v>
      </c>
      <c r="E46" s="183">
        <v>15.445</v>
      </c>
      <c r="F46" s="184"/>
      <c r="G46" s="185">
        <f t="shared" si="14"/>
        <v>0</v>
      </c>
      <c r="H46" s="164"/>
      <c r="I46" s="163">
        <f t="shared" si="15"/>
        <v>0</v>
      </c>
      <c r="J46" s="164"/>
      <c r="K46" s="163">
        <f t="shared" si="16"/>
        <v>0</v>
      </c>
      <c r="L46" s="163">
        <v>21</v>
      </c>
      <c r="M46" s="163">
        <f t="shared" si="17"/>
        <v>0</v>
      </c>
      <c r="N46" s="162">
        <v>0</v>
      </c>
      <c r="O46" s="162">
        <f t="shared" si="18"/>
        <v>0</v>
      </c>
      <c r="P46" s="162">
        <v>0.02</v>
      </c>
      <c r="Q46" s="162">
        <f t="shared" si="19"/>
        <v>0.31</v>
      </c>
      <c r="R46" s="163"/>
      <c r="S46" s="163" t="s">
        <v>128</v>
      </c>
      <c r="T46" s="163" t="s">
        <v>129</v>
      </c>
      <c r="U46" s="163">
        <v>0.14699999999999999</v>
      </c>
      <c r="V46" s="163">
        <f t="shared" si="20"/>
        <v>2.27</v>
      </c>
      <c r="W46" s="163"/>
      <c r="X46" s="163" t="s">
        <v>130</v>
      </c>
      <c r="Y46" s="163" t="s">
        <v>131</v>
      </c>
      <c r="Z46" s="152"/>
      <c r="AA46" s="152"/>
      <c r="AB46" s="152"/>
      <c r="AC46" s="152"/>
      <c r="AD46" s="152"/>
      <c r="AE46" s="152"/>
      <c r="AF46" s="152"/>
      <c r="AG46" s="152" t="s">
        <v>132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80">
        <v>32</v>
      </c>
      <c r="B47" s="181" t="s">
        <v>203</v>
      </c>
      <c r="C47" s="188" t="s">
        <v>204</v>
      </c>
      <c r="D47" s="182" t="s">
        <v>164</v>
      </c>
      <c r="E47" s="183">
        <v>11.3</v>
      </c>
      <c r="F47" s="184"/>
      <c r="G47" s="185">
        <f t="shared" si="14"/>
        <v>0</v>
      </c>
      <c r="H47" s="164"/>
      <c r="I47" s="163">
        <f t="shared" si="15"/>
        <v>0</v>
      </c>
      <c r="J47" s="164"/>
      <c r="K47" s="163">
        <f t="shared" si="16"/>
        <v>0</v>
      </c>
      <c r="L47" s="163">
        <v>21</v>
      </c>
      <c r="M47" s="163">
        <f t="shared" si="17"/>
        <v>0</v>
      </c>
      <c r="N47" s="162">
        <v>0</v>
      </c>
      <c r="O47" s="162">
        <f t="shared" si="18"/>
        <v>0</v>
      </c>
      <c r="P47" s="162">
        <v>4.0000000000000002E-4</v>
      </c>
      <c r="Q47" s="162">
        <f t="shared" si="19"/>
        <v>0</v>
      </c>
      <c r="R47" s="163"/>
      <c r="S47" s="163" t="s">
        <v>128</v>
      </c>
      <c r="T47" s="163" t="s">
        <v>129</v>
      </c>
      <c r="U47" s="163">
        <v>7.0000000000000007E-2</v>
      </c>
      <c r="V47" s="163">
        <f t="shared" si="20"/>
        <v>0.79</v>
      </c>
      <c r="W47" s="163"/>
      <c r="X47" s="163" t="s">
        <v>130</v>
      </c>
      <c r="Y47" s="163" t="s">
        <v>131</v>
      </c>
      <c r="Z47" s="152"/>
      <c r="AA47" s="152"/>
      <c r="AB47" s="152"/>
      <c r="AC47" s="152"/>
      <c r="AD47" s="152"/>
      <c r="AE47" s="152"/>
      <c r="AF47" s="152"/>
      <c r="AG47" s="152" t="s">
        <v>132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ht="22.5" outlineLevel="1" x14ac:dyDescent="0.2">
      <c r="A48" s="180">
        <v>33</v>
      </c>
      <c r="B48" s="181" t="s">
        <v>205</v>
      </c>
      <c r="C48" s="188" t="s">
        <v>206</v>
      </c>
      <c r="D48" s="182" t="s">
        <v>189</v>
      </c>
      <c r="E48" s="183">
        <v>3</v>
      </c>
      <c r="F48" s="184"/>
      <c r="G48" s="185">
        <f t="shared" si="14"/>
        <v>0</v>
      </c>
      <c r="H48" s="164"/>
      <c r="I48" s="163">
        <f t="shared" si="15"/>
        <v>0</v>
      </c>
      <c r="J48" s="164"/>
      <c r="K48" s="163">
        <f t="shared" si="16"/>
        <v>0</v>
      </c>
      <c r="L48" s="163">
        <v>21</v>
      </c>
      <c r="M48" s="163">
        <f t="shared" si="17"/>
        <v>0</v>
      </c>
      <c r="N48" s="162">
        <v>0</v>
      </c>
      <c r="O48" s="162">
        <f t="shared" si="18"/>
        <v>0</v>
      </c>
      <c r="P48" s="162">
        <v>0</v>
      </c>
      <c r="Q48" s="162">
        <f t="shared" si="19"/>
        <v>0</v>
      </c>
      <c r="R48" s="163"/>
      <c r="S48" s="163" t="s">
        <v>128</v>
      </c>
      <c r="T48" s="163" t="s">
        <v>129</v>
      </c>
      <c r="U48" s="163">
        <v>0.05</v>
      </c>
      <c r="V48" s="163">
        <f t="shared" si="20"/>
        <v>0.15</v>
      </c>
      <c r="W48" s="163"/>
      <c r="X48" s="163" t="s">
        <v>130</v>
      </c>
      <c r="Y48" s="163" t="s">
        <v>131</v>
      </c>
      <c r="Z48" s="152"/>
      <c r="AA48" s="152"/>
      <c r="AB48" s="152"/>
      <c r="AC48" s="152"/>
      <c r="AD48" s="152"/>
      <c r="AE48" s="152"/>
      <c r="AF48" s="152"/>
      <c r="AG48" s="152" t="s">
        <v>132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80">
        <v>34</v>
      </c>
      <c r="B49" s="181" t="s">
        <v>207</v>
      </c>
      <c r="C49" s="188" t="s">
        <v>208</v>
      </c>
      <c r="D49" s="182" t="s">
        <v>151</v>
      </c>
      <c r="E49" s="183">
        <v>4</v>
      </c>
      <c r="F49" s="184"/>
      <c r="G49" s="185">
        <f t="shared" si="14"/>
        <v>0</v>
      </c>
      <c r="H49" s="164"/>
      <c r="I49" s="163">
        <f t="shared" si="15"/>
        <v>0</v>
      </c>
      <c r="J49" s="164"/>
      <c r="K49" s="163">
        <f t="shared" si="16"/>
        <v>0</v>
      </c>
      <c r="L49" s="163">
        <v>21</v>
      </c>
      <c r="M49" s="163">
        <f t="shared" si="17"/>
        <v>0</v>
      </c>
      <c r="N49" s="162">
        <v>1.17E-3</v>
      </c>
      <c r="O49" s="162">
        <f t="shared" si="18"/>
        <v>0</v>
      </c>
      <c r="P49" s="162">
        <v>7.5999999999999998E-2</v>
      </c>
      <c r="Q49" s="162">
        <f t="shared" si="19"/>
        <v>0.3</v>
      </c>
      <c r="R49" s="163"/>
      <c r="S49" s="163" t="s">
        <v>128</v>
      </c>
      <c r="T49" s="163" t="s">
        <v>129</v>
      </c>
      <c r="U49" s="163">
        <v>0.93899999999999995</v>
      </c>
      <c r="V49" s="163">
        <f t="shared" si="20"/>
        <v>3.76</v>
      </c>
      <c r="W49" s="163"/>
      <c r="X49" s="163" t="s">
        <v>130</v>
      </c>
      <c r="Y49" s="163" t="s">
        <v>131</v>
      </c>
      <c r="Z49" s="152"/>
      <c r="AA49" s="152"/>
      <c r="AB49" s="152"/>
      <c r="AC49" s="152"/>
      <c r="AD49" s="152"/>
      <c r="AE49" s="152"/>
      <c r="AF49" s="152"/>
      <c r="AG49" s="152" t="s">
        <v>132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80">
        <v>35</v>
      </c>
      <c r="B50" s="181" t="s">
        <v>209</v>
      </c>
      <c r="C50" s="188" t="s">
        <v>210</v>
      </c>
      <c r="D50" s="182" t="s">
        <v>164</v>
      </c>
      <c r="E50" s="183">
        <v>12</v>
      </c>
      <c r="F50" s="184"/>
      <c r="G50" s="185">
        <f t="shared" si="14"/>
        <v>0</v>
      </c>
      <c r="H50" s="164"/>
      <c r="I50" s="163">
        <f t="shared" si="15"/>
        <v>0</v>
      </c>
      <c r="J50" s="164"/>
      <c r="K50" s="163">
        <f t="shared" si="16"/>
        <v>0</v>
      </c>
      <c r="L50" s="163">
        <v>21</v>
      </c>
      <c r="M50" s="163">
        <f t="shared" si="17"/>
        <v>0</v>
      </c>
      <c r="N50" s="162">
        <v>4.8999999999999998E-4</v>
      </c>
      <c r="O50" s="162">
        <f t="shared" si="18"/>
        <v>0.01</v>
      </c>
      <c r="P50" s="162">
        <v>6.0000000000000001E-3</v>
      </c>
      <c r="Q50" s="162">
        <f t="shared" si="19"/>
        <v>7.0000000000000007E-2</v>
      </c>
      <c r="R50" s="163"/>
      <c r="S50" s="163" t="s">
        <v>128</v>
      </c>
      <c r="T50" s="163" t="s">
        <v>129</v>
      </c>
      <c r="U50" s="163">
        <v>0.27400000000000002</v>
      </c>
      <c r="V50" s="163">
        <f t="shared" si="20"/>
        <v>3.29</v>
      </c>
      <c r="W50" s="163"/>
      <c r="X50" s="163" t="s">
        <v>130</v>
      </c>
      <c r="Y50" s="163" t="s">
        <v>131</v>
      </c>
      <c r="Z50" s="152"/>
      <c r="AA50" s="152"/>
      <c r="AB50" s="152"/>
      <c r="AC50" s="152"/>
      <c r="AD50" s="152"/>
      <c r="AE50" s="152"/>
      <c r="AF50" s="152"/>
      <c r="AG50" s="152" t="s">
        <v>132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80">
        <v>36</v>
      </c>
      <c r="B51" s="181" t="s">
        <v>211</v>
      </c>
      <c r="C51" s="188" t="s">
        <v>212</v>
      </c>
      <c r="D51" s="182" t="s">
        <v>164</v>
      </c>
      <c r="E51" s="183">
        <v>18</v>
      </c>
      <c r="F51" s="184"/>
      <c r="G51" s="185">
        <f t="shared" si="14"/>
        <v>0</v>
      </c>
      <c r="H51" s="164"/>
      <c r="I51" s="163">
        <f t="shared" si="15"/>
        <v>0</v>
      </c>
      <c r="J51" s="164"/>
      <c r="K51" s="163">
        <f t="shared" si="16"/>
        <v>0</v>
      </c>
      <c r="L51" s="163">
        <v>21</v>
      </c>
      <c r="M51" s="163">
        <f t="shared" si="17"/>
        <v>0</v>
      </c>
      <c r="N51" s="162">
        <v>4.8999999999999998E-4</v>
      </c>
      <c r="O51" s="162">
        <f t="shared" si="18"/>
        <v>0.01</v>
      </c>
      <c r="P51" s="162">
        <v>1.7999999999999999E-2</v>
      </c>
      <c r="Q51" s="162">
        <f t="shared" si="19"/>
        <v>0.32</v>
      </c>
      <c r="R51" s="163"/>
      <c r="S51" s="163" t="s">
        <v>128</v>
      </c>
      <c r="T51" s="163" t="s">
        <v>129</v>
      </c>
      <c r="U51" s="163">
        <v>0.34200000000000003</v>
      </c>
      <c r="V51" s="163">
        <f t="shared" si="20"/>
        <v>6.16</v>
      </c>
      <c r="W51" s="163"/>
      <c r="X51" s="163" t="s">
        <v>130</v>
      </c>
      <c r="Y51" s="163" t="s">
        <v>131</v>
      </c>
      <c r="Z51" s="152"/>
      <c r="AA51" s="152"/>
      <c r="AB51" s="152"/>
      <c r="AC51" s="152"/>
      <c r="AD51" s="152"/>
      <c r="AE51" s="152"/>
      <c r="AF51" s="152"/>
      <c r="AG51" s="152" t="s">
        <v>132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80">
        <v>37</v>
      </c>
      <c r="B52" s="181" t="s">
        <v>213</v>
      </c>
      <c r="C52" s="188" t="s">
        <v>214</v>
      </c>
      <c r="D52" s="182" t="s">
        <v>189</v>
      </c>
      <c r="E52" s="183">
        <v>1</v>
      </c>
      <c r="F52" s="184"/>
      <c r="G52" s="185">
        <f t="shared" si="14"/>
        <v>0</v>
      </c>
      <c r="H52" s="164"/>
      <c r="I52" s="163">
        <f t="shared" si="15"/>
        <v>0</v>
      </c>
      <c r="J52" s="164"/>
      <c r="K52" s="163">
        <f t="shared" si="16"/>
        <v>0</v>
      </c>
      <c r="L52" s="163">
        <v>21</v>
      </c>
      <c r="M52" s="163">
        <f t="shared" si="17"/>
        <v>0</v>
      </c>
      <c r="N52" s="162">
        <v>0</v>
      </c>
      <c r="O52" s="162">
        <f t="shared" si="18"/>
        <v>0</v>
      </c>
      <c r="P52" s="162">
        <v>4.4999999999999998E-2</v>
      </c>
      <c r="Q52" s="162">
        <f t="shared" si="19"/>
        <v>0.05</v>
      </c>
      <c r="R52" s="163"/>
      <c r="S52" s="163" t="s">
        <v>128</v>
      </c>
      <c r="T52" s="163" t="s">
        <v>129</v>
      </c>
      <c r="U52" s="163">
        <v>0.26</v>
      </c>
      <c r="V52" s="163">
        <f t="shared" si="20"/>
        <v>0.26</v>
      </c>
      <c r="W52" s="163"/>
      <c r="X52" s="163" t="s">
        <v>130</v>
      </c>
      <c r="Y52" s="163" t="s">
        <v>131</v>
      </c>
      <c r="Z52" s="152"/>
      <c r="AA52" s="152"/>
      <c r="AB52" s="152"/>
      <c r="AC52" s="152"/>
      <c r="AD52" s="152"/>
      <c r="AE52" s="152"/>
      <c r="AF52" s="152"/>
      <c r="AG52" s="152" t="s">
        <v>132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ht="22.5" outlineLevel="1" x14ac:dyDescent="0.2">
      <c r="A53" s="180">
        <v>38</v>
      </c>
      <c r="B53" s="181" t="s">
        <v>215</v>
      </c>
      <c r="C53" s="188" t="s">
        <v>216</v>
      </c>
      <c r="D53" s="182" t="s">
        <v>151</v>
      </c>
      <c r="E53" s="183">
        <v>73.66</v>
      </c>
      <c r="F53" s="184"/>
      <c r="G53" s="185">
        <f t="shared" si="14"/>
        <v>0</v>
      </c>
      <c r="H53" s="164"/>
      <c r="I53" s="163">
        <f t="shared" si="15"/>
        <v>0</v>
      </c>
      <c r="J53" s="164"/>
      <c r="K53" s="163">
        <f t="shared" si="16"/>
        <v>0</v>
      </c>
      <c r="L53" s="163">
        <v>21</v>
      </c>
      <c r="M53" s="163">
        <f t="shared" si="17"/>
        <v>0</v>
      </c>
      <c r="N53" s="162">
        <v>0</v>
      </c>
      <c r="O53" s="162">
        <f t="shared" si="18"/>
        <v>0</v>
      </c>
      <c r="P53" s="162">
        <v>6.0999999999999999E-2</v>
      </c>
      <c r="Q53" s="162">
        <f t="shared" si="19"/>
        <v>4.49</v>
      </c>
      <c r="R53" s="163"/>
      <c r="S53" s="163" t="s">
        <v>128</v>
      </c>
      <c r="T53" s="163" t="s">
        <v>129</v>
      </c>
      <c r="U53" s="163">
        <v>0.67</v>
      </c>
      <c r="V53" s="163">
        <f t="shared" si="20"/>
        <v>49.35</v>
      </c>
      <c r="W53" s="163"/>
      <c r="X53" s="163" t="s">
        <v>130</v>
      </c>
      <c r="Y53" s="163" t="s">
        <v>131</v>
      </c>
      <c r="Z53" s="152"/>
      <c r="AA53" s="152"/>
      <c r="AB53" s="152"/>
      <c r="AC53" s="152"/>
      <c r="AD53" s="152"/>
      <c r="AE53" s="152"/>
      <c r="AF53" s="152"/>
      <c r="AG53" s="152" t="s">
        <v>132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ht="22.5" outlineLevel="1" x14ac:dyDescent="0.2">
      <c r="A54" s="180">
        <v>39</v>
      </c>
      <c r="B54" s="181" t="s">
        <v>217</v>
      </c>
      <c r="C54" s="188" t="s">
        <v>218</v>
      </c>
      <c r="D54" s="182" t="s">
        <v>151</v>
      </c>
      <c r="E54" s="183">
        <v>73.66</v>
      </c>
      <c r="F54" s="184"/>
      <c r="G54" s="185">
        <f t="shared" si="14"/>
        <v>0</v>
      </c>
      <c r="H54" s="164"/>
      <c r="I54" s="163">
        <f t="shared" si="15"/>
        <v>0</v>
      </c>
      <c r="J54" s="164"/>
      <c r="K54" s="163">
        <f t="shared" si="16"/>
        <v>0</v>
      </c>
      <c r="L54" s="163">
        <v>21</v>
      </c>
      <c r="M54" s="163">
        <f t="shared" si="17"/>
        <v>0</v>
      </c>
      <c r="N54" s="162">
        <v>0</v>
      </c>
      <c r="O54" s="162">
        <f t="shared" si="18"/>
        <v>0</v>
      </c>
      <c r="P54" s="162">
        <v>1.4E-2</v>
      </c>
      <c r="Q54" s="162">
        <f t="shared" si="19"/>
        <v>1.03</v>
      </c>
      <c r="R54" s="163"/>
      <c r="S54" s="163" t="s">
        <v>128</v>
      </c>
      <c r="T54" s="163" t="s">
        <v>129</v>
      </c>
      <c r="U54" s="163">
        <v>0.22</v>
      </c>
      <c r="V54" s="163">
        <f t="shared" si="20"/>
        <v>16.21</v>
      </c>
      <c r="W54" s="163"/>
      <c r="X54" s="163" t="s">
        <v>130</v>
      </c>
      <c r="Y54" s="163" t="s">
        <v>131</v>
      </c>
      <c r="Z54" s="152"/>
      <c r="AA54" s="152"/>
      <c r="AB54" s="152"/>
      <c r="AC54" s="152"/>
      <c r="AD54" s="152"/>
      <c r="AE54" s="152"/>
      <c r="AF54" s="152"/>
      <c r="AG54" s="152" t="s">
        <v>132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ht="22.5" outlineLevel="1" x14ac:dyDescent="0.2">
      <c r="A55" s="180">
        <v>40</v>
      </c>
      <c r="B55" s="181" t="s">
        <v>219</v>
      </c>
      <c r="C55" s="188" t="s">
        <v>220</v>
      </c>
      <c r="D55" s="182" t="s">
        <v>151</v>
      </c>
      <c r="E55" s="183">
        <v>14.61</v>
      </c>
      <c r="F55" s="184"/>
      <c r="G55" s="185">
        <f t="shared" si="14"/>
        <v>0</v>
      </c>
      <c r="H55" s="164"/>
      <c r="I55" s="163">
        <f t="shared" si="15"/>
        <v>0</v>
      </c>
      <c r="J55" s="164"/>
      <c r="K55" s="163">
        <f t="shared" si="16"/>
        <v>0</v>
      </c>
      <c r="L55" s="163">
        <v>21</v>
      </c>
      <c r="M55" s="163">
        <f t="shared" si="17"/>
        <v>0</v>
      </c>
      <c r="N55" s="162">
        <v>0</v>
      </c>
      <c r="O55" s="162">
        <f t="shared" si="18"/>
        <v>0</v>
      </c>
      <c r="P55" s="162">
        <v>6.8000000000000005E-2</v>
      </c>
      <c r="Q55" s="162">
        <f t="shared" si="19"/>
        <v>0.99</v>
      </c>
      <c r="R55" s="163"/>
      <c r="S55" s="163" t="s">
        <v>128</v>
      </c>
      <c r="T55" s="163" t="s">
        <v>129</v>
      </c>
      <c r="U55" s="163">
        <v>0.3</v>
      </c>
      <c r="V55" s="163">
        <f t="shared" si="20"/>
        <v>4.38</v>
      </c>
      <c r="W55" s="163"/>
      <c r="X55" s="163" t="s">
        <v>130</v>
      </c>
      <c r="Y55" s="163" t="s">
        <v>131</v>
      </c>
      <c r="Z55" s="152"/>
      <c r="AA55" s="152"/>
      <c r="AB55" s="152"/>
      <c r="AC55" s="152"/>
      <c r="AD55" s="152"/>
      <c r="AE55" s="152"/>
      <c r="AF55" s="152"/>
      <c r="AG55" s="152" t="s">
        <v>132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80">
        <v>41</v>
      </c>
      <c r="B56" s="181" t="s">
        <v>221</v>
      </c>
      <c r="C56" s="188" t="s">
        <v>222</v>
      </c>
      <c r="D56" s="182" t="s">
        <v>151</v>
      </c>
      <c r="E56" s="183">
        <v>4.42</v>
      </c>
      <c r="F56" s="184"/>
      <c r="G56" s="185">
        <f t="shared" si="14"/>
        <v>0</v>
      </c>
      <c r="H56" s="164"/>
      <c r="I56" s="163">
        <f t="shared" si="15"/>
        <v>0</v>
      </c>
      <c r="J56" s="164"/>
      <c r="K56" s="163">
        <f t="shared" si="16"/>
        <v>0</v>
      </c>
      <c r="L56" s="163">
        <v>21</v>
      </c>
      <c r="M56" s="163">
        <f t="shared" si="17"/>
        <v>0</v>
      </c>
      <c r="N56" s="162">
        <v>6.7000000000000002E-4</v>
      </c>
      <c r="O56" s="162">
        <f t="shared" si="18"/>
        <v>0</v>
      </c>
      <c r="P56" s="162">
        <v>0.13400000000000001</v>
      </c>
      <c r="Q56" s="162">
        <f t="shared" si="19"/>
        <v>0.59</v>
      </c>
      <c r="R56" s="163"/>
      <c r="S56" s="163" t="s">
        <v>128</v>
      </c>
      <c r="T56" s="163" t="s">
        <v>129</v>
      </c>
      <c r="U56" s="163">
        <v>0.77717000000000003</v>
      </c>
      <c r="V56" s="163">
        <f t="shared" si="20"/>
        <v>3.44</v>
      </c>
      <c r="W56" s="163"/>
      <c r="X56" s="163" t="s">
        <v>223</v>
      </c>
      <c r="Y56" s="163" t="s">
        <v>131</v>
      </c>
      <c r="Z56" s="152"/>
      <c r="AA56" s="152"/>
      <c r="AB56" s="152"/>
      <c r="AC56" s="152"/>
      <c r="AD56" s="152"/>
      <c r="AE56" s="152"/>
      <c r="AF56" s="152"/>
      <c r="AG56" s="152" t="s">
        <v>224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x14ac:dyDescent="0.2">
      <c r="A57" s="167" t="s">
        <v>123</v>
      </c>
      <c r="B57" s="168" t="s">
        <v>66</v>
      </c>
      <c r="C57" s="187" t="s">
        <v>67</v>
      </c>
      <c r="D57" s="169"/>
      <c r="E57" s="170"/>
      <c r="F57" s="171"/>
      <c r="G57" s="172">
        <f>SUMIF(AG58:AG58,"&lt;&gt;NOR",G58:G58)</f>
        <v>0</v>
      </c>
      <c r="H57" s="166"/>
      <c r="I57" s="166">
        <f>SUM(I58:I58)</f>
        <v>0</v>
      </c>
      <c r="J57" s="166"/>
      <c r="K57" s="166">
        <f>SUM(K58:K58)</f>
        <v>0</v>
      </c>
      <c r="L57" s="166"/>
      <c r="M57" s="166">
        <f>SUM(M58:M58)</f>
        <v>0</v>
      </c>
      <c r="N57" s="165"/>
      <c r="O57" s="165">
        <f>SUM(O58:O58)</f>
        <v>0</v>
      </c>
      <c r="P57" s="165"/>
      <c r="Q57" s="165">
        <f>SUM(Q58:Q58)</f>
        <v>0</v>
      </c>
      <c r="R57" s="166"/>
      <c r="S57" s="166"/>
      <c r="T57" s="166"/>
      <c r="U57" s="166"/>
      <c r="V57" s="166">
        <f>SUM(V58:V58)</f>
        <v>23.44</v>
      </c>
      <c r="W57" s="166"/>
      <c r="X57" s="166"/>
      <c r="Y57" s="166"/>
      <c r="AG57" t="s">
        <v>124</v>
      </c>
    </row>
    <row r="58" spans="1:60" ht="22.5" outlineLevel="1" x14ac:dyDescent="0.2">
      <c r="A58" s="180">
        <v>42</v>
      </c>
      <c r="B58" s="181" t="s">
        <v>225</v>
      </c>
      <c r="C58" s="188" t="s">
        <v>226</v>
      </c>
      <c r="D58" s="182" t="s">
        <v>180</v>
      </c>
      <c r="E58" s="183">
        <v>11.161960000000001</v>
      </c>
      <c r="F58" s="184"/>
      <c r="G58" s="185">
        <f>ROUND(E58*F58,2)</f>
        <v>0</v>
      </c>
      <c r="H58" s="164"/>
      <c r="I58" s="163">
        <f>ROUND(E58*H58,2)</f>
        <v>0</v>
      </c>
      <c r="J58" s="164"/>
      <c r="K58" s="163">
        <f>ROUND(E58*J58,2)</f>
        <v>0</v>
      </c>
      <c r="L58" s="163">
        <v>21</v>
      </c>
      <c r="M58" s="163">
        <f>G58*(1+L58/100)</f>
        <v>0</v>
      </c>
      <c r="N58" s="162">
        <v>0</v>
      </c>
      <c r="O58" s="162">
        <f>ROUND(E58*N58,2)</f>
        <v>0</v>
      </c>
      <c r="P58" s="162">
        <v>0</v>
      </c>
      <c r="Q58" s="162">
        <f>ROUND(E58*P58,2)</f>
        <v>0</v>
      </c>
      <c r="R58" s="163"/>
      <c r="S58" s="163" t="s">
        <v>128</v>
      </c>
      <c r="T58" s="163" t="s">
        <v>128</v>
      </c>
      <c r="U58" s="163">
        <v>2.1</v>
      </c>
      <c r="V58" s="163">
        <f>ROUND(E58*U58,2)</f>
        <v>23.44</v>
      </c>
      <c r="W58" s="163"/>
      <c r="X58" s="163" t="s">
        <v>227</v>
      </c>
      <c r="Y58" s="163" t="s">
        <v>131</v>
      </c>
      <c r="Z58" s="152"/>
      <c r="AA58" s="152"/>
      <c r="AB58" s="152"/>
      <c r="AC58" s="152"/>
      <c r="AD58" s="152"/>
      <c r="AE58" s="152"/>
      <c r="AF58" s="152"/>
      <c r="AG58" s="152" t="s">
        <v>228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x14ac:dyDescent="0.2">
      <c r="A59" s="167" t="s">
        <v>123</v>
      </c>
      <c r="B59" s="168" t="s">
        <v>68</v>
      </c>
      <c r="C59" s="187" t="s">
        <v>69</v>
      </c>
      <c r="D59" s="169"/>
      <c r="E59" s="170"/>
      <c r="F59" s="171"/>
      <c r="G59" s="172">
        <f>SUMIF(AG60:AG63,"&lt;&gt;NOR",G60:G63)</f>
        <v>0</v>
      </c>
      <c r="H59" s="166"/>
      <c r="I59" s="166">
        <f>SUM(I60:I63)</f>
        <v>0</v>
      </c>
      <c r="J59" s="166"/>
      <c r="K59" s="166">
        <f>SUM(K60:K63)</f>
        <v>0</v>
      </c>
      <c r="L59" s="166"/>
      <c r="M59" s="166">
        <f>SUM(M60:M63)</f>
        <v>0</v>
      </c>
      <c r="N59" s="165"/>
      <c r="O59" s="165">
        <f>SUM(O60:O63)</f>
        <v>0.29000000000000004</v>
      </c>
      <c r="P59" s="165"/>
      <c r="Q59" s="165">
        <f>SUM(Q60:Q63)</f>
        <v>0</v>
      </c>
      <c r="R59" s="166"/>
      <c r="S59" s="166"/>
      <c r="T59" s="166"/>
      <c r="U59" s="166"/>
      <c r="V59" s="166">
        <f>SUM(V60:V63)</f>
        <v>24.02</v>
      </c>
      <c r="W59" s="166"/>
      <c r="X59" s="166"/>
      <c r="Y59" s="166"/>
      <c r="AG59" t="s">
        <v>124</v>
      </c>
    </row>
    <row r="60" spans="1:60" ht="33.75" outlineLevel="1" x14ac:dyDescent="0.2">
      <c r="A60" s="180">
        <v>43</v>
      </c>
      <c r="B60" s="181" t="s">
        <v>229</v>
      </c>
      <c r="C60" s="188" t="s">
        <v>230</v>
      </c>
      <c r="D60" s="182" t="s">
        <v>151</v>
      </c>
      <c r="E60" s="183">
        <v>16.445</v>
      </c>
      <c r="F60" s="184"/>
      <c r="G60" s="185">
        <f>ROUND(E60*F60,2)</f>
        <v>0</v>
      </c>
      <c r="H60" s="164"/>
      <c r="I60" s="163">
        <f>ROUND(E60*H60,2)</f>
        <v>0</v>
      </c>
      <c r="J60" s="164"/>
      <c r="K60" s="163">
        <f>ROUND(E60*J60,2)</f>
        <v>0</v>
      </c>
      <c r="L60" s="163">
        <v>21</v>
      </c>
      <c r="M60" s="163">
        <f>G60*(1+L60/100)</f>
        <v>0</v>
      </c>
      <c r="N60" s="162">
        <v>9.7400000000000004E-3</v>
      </c>
      <c r="O60" s="162">
        <f>ROUND(E60*N60,2)</f>
        <v>0.16</v>
      </c>
      <c r="P60" s="162">
        <v>0</v>
      </c>
      <c r="Q60" s="162">
        <f>ROUND(E60*P60,2)</f>
        <v>0</v>
      </c>
      <c r="R60" s="163"/>
      <c r="S60" s="163" t="s">
        <v>128</v>
      </c>
      <c r="T60" s="163" t="s">
        <v>129</v>
      </c>
      <c r="U60" s="163">
        <v>0.45982000000000001</v>
      </c>
      <c r="V60" s="163">
        <f>ROUND(E60*U60,2)</f>
        <v>7.56</v>
      </c>
      <c r="W60" s="163"/>
      <c r="X60" s="163" t="s">
        <v>130</v>
      </c>
      <c r="Y60" s="163" t="s">
        <v>131</v>
      </c>
      <c r="Z60" s="152"/>
      <c r="AA60" s="152"/>
      <c r="AB60" s="152"/>
      <c r="AC60" s="152"/>
      <c r="AD60" s="152"/>
      <c r="AE60" s="152"/>
      <c r="AF60" s="152"/>
      <c r="AG60" s="152" t="s">
        <v>132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80">
        <v>44</v>
      </c>
      <c r="B61" s="181" t="s">
        <v>231</v>
      </c>
      <c r="C61" s="188" t="s">
        <v>232</v>
      </c>
      <c r="D61" s="182" t="s">
        <v>151</v>
      </c>
      <c r="E61" s="183">
        <v>33.884999999999998</v>
      </c>
      <c r="F61" s="184"/>
      <c r="G61" s="185">
        <f>ROUND(E61*F61,2)</f>
        <v>0</v>
      </c>
      <c r="H61" s="164"/>
      <c r="I61" s="163">
        <f>ROUND(E61*H61,2)</f>
        <v>0</v>
      </c>
      <c r="J61" s="164"/>
      <c r="K61" s="163">
        <f>ROUND(E61*J61,2)</f>
        <v>0</v>
      </c>
      <c r="L61" s="163">
        <v>21</v>
      </c>
      <c r="M61" s="163">
        <f>G61*(1+L61/100)</f>
        <v>0</v>
      </c>
      <c r="N61" s="162">
        <v>3.6800000000000001E-3</v>
      </c>
      <c r="O61" s="162">
        <f>ROUND(E61*N61,2)</f>
        <v>0.12</v>
      </c>
      <c r="P61" s="162">
        <v>0</v>
      </c>
      <c r="Q61" s="162">
        <f>ROUND(E61*P61,2)</f>
        <v>0</v>
      </c>
      <c r="R61" s="163"/>
      <c r="S61" s="163" t="s">
        <v>128</v>
      </c>
      <c r="T61" s="163" t="s">
        <v>129</v>
      </c>
      <c r="U61" s="163">
        <v>0.38500000000000001</v>
      </c>
      <c r="V61" s="163">
        <f>ROUND(E61*U61,2)</f>
        <v>13.05</v>
      </c>
      <c r="W61" s="163"/>
      <c r="X61" s="163" t="s">
        <v>130</v>
      </c>
      <c r="Y61" s="163" t="s">
        <v>131</v>
      </c>
      <c r="Z61" s="152"/>
      <c r="AA61" s="152"/>
      <c r="AB61" s="152"/>
      <c r="AC61" s="152"/>
      <c r="AD61" s="152"/>
      <c r="AE61" s="152"/>
      <c r="AF61" s="152"/>
      <c r="AG61" s="152" t="s">
        <v>132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80">
        <v>45</v>
      </c>
      <c r="B62" s="181" t="s">
        <v>233</v>
      </c>
      <c r="C62" s="188" t="s">
        <v>234</v>
      </c>
      <c r="D62" s="182" t="s">
        <v>164</v>
      </c>
      <c r="E62" s="183">
        <v>26.8</v>
      </c>
      <c r="F62" s="184"/>
      <c r="G62" s="185">
        <f>ROUND(E62*F62,2)</f>
        <v>0</v>
      </c>
      <c r="H62" s="164"/>
      <c r="I62" s="163">
        <f>ROUND(E62*H62,2)</f>
        <v>0</v>
      </c>
      <c r="J62" s="164"/>
      <c r="K62" s="163">
        <f>ROUND(E62*J62,2)</f>
        <v>0</v>
      </c>
      <c r="L62" s="163">
        <v>21</v>
      </c>
      <c r="M62" s="163">
        <f>G62*(1+L62/100)</f>
        <v>0</v>
      </c>
      <c r="N62" s="162">
        <v>3.2000000000000003E-4</v>
      </c>
      <c r="O62" s="162">
        <f>ROUND(E62*N62,2)</f>
        <v>0.01</v>
      </c>
      <c r="P62" s="162">
        <v>0</v>
      </c>
      <c r="Q62" s="162">
        <f>ROUND(E62*P62,2)</f>
        <v>0</v>
      </c>
      <c r="R62" s="163"/>
      <c r="S62" s="163" t="s">
        <v>128</v>
      </c>
      <c r="T62" s="163" t="s">
        <v>129</v>
      </c>
      <c r="U62" s="163">
        <v>0.11</v>
      </c>
      <c r="V62" s="163">
        <f>ROUND(E62*U62,2)</f>
        <v>2.95</v>
      </c>
      <c r="W62" s="163"/>
      <c r="X62" s="163" t="s">
        <v>130</v>
      </c>
      <c r="Y62" s="163" t="s">
        <v>131</v>
      </c>
      <c r="Z62" s="152"/>
      <c r="AA62" s="152"/>
      <c r="AB62" s="152"/>
      <c r="AC62" s="152"/>
      <c r="AD62" s="152"/>
      <c r="AE62" s="152"/>
      <c r="AF62" s="152"/>
      <c r="AG62" s="152" t="s">
        <v>132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80">
        <v>46</v>
      </c>
      <c r="B63" s="181" t="s">
        <v>235</v>
      </c>
      <c r="C63" s="188" t="s">
        <v>236</v>
      </c>
      <c r="D63" s="182" t="s">
        <v>180</v>
      </c>
      <c r="E63" s="183">
        <v>0.29344999999999999</v>
      </c>
      <c r="F63" s="184"/>
      <c r="G63" s="185">
        <f>ROUND(E63*F63,2)</f>
        <v>0</v>
      </c>
      <c r="H63" s="164"/>
      <c r="I63" s="163">
        <f>ROUND(E63*H63,2)</f>
        <v>0</v>
      </c>
      <c r="J63" s="164"/>
      <c r="K63" s="163">
        <f>ROUND(E63*J63,2)</f>
        <v>0</v>
      </c>
      <c r="L63" s="163">
        <v>21</v>
      </c>
      <c r="M63" s="163">
        <f>G63*(1+L63/100)</f>
        <v>0</v>
      </c>
      <c r="N63" s="162">
        <v>0</v>
      </c>
      <c r="O63" s="162">
        <f>ROUND(E63*N63,2)</f>
        <v>0</v>
      </c>
      <c r="P63" s="162">
        <v>0</v>
      </c>
      <c r="Q63" s="162">
        <f>ROUND(E63*P63,2)</f>
        <v>0</v>
      </c>
      <c r="R63" s="163"/>
      <c r="S63" s="163" t="s">
        <v>128</v>
      </c>
      <c r="T63" s="163" t="s">
        <v>129</v>
      </c>
      <c r="U63" s="163">
        <v>1.5669999999999999</v>
      </c>
      <c r="V63" s="163">
        <f>ROUND(E63*U63,2)</f>
        <v>0.46</v>
      </c>
      <c r="W63" s="163"/>
      <c r="X63" s="163" t="s">
        <v>227</v>
      </c>
      <c r="Y63" s="163" t="s">
        <v>131</v>
      </c>
      <c r="Z63" s="152"/>
      <c r="AA63" s="152"/>
      <c r="AB63" s="152"/>
      <c r="AC63" s="152"/>
      <c r="AD63" s="152"/>
      <c r="AE63" s="152"/>
      <c r="AF63" s="152"/>
      <c r="AG63" s="152" t="s">
        <v>228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x14ac:dyDescent="0.2">
      <c r="A64" s="167" t="s">
        <v>123</v>
      </c>
      <c r="B64" s="168" t="s">
        <v>70</v>
      </c>
      <c r="C64" s="187" t="s">
        <v>71</v>
      </c>
      <c r="D64" s="169"/>
      <c r="E64" s="170"/>
      <c r="F64" s="171"/>
      <c r="G64" s="172">
        <f>SUMIF(AG65:AG67,"&lt;&gt;NOR",G65:G67)</f>
        <v>0</v>
      </c>
      <c r="H64" s="166"/>
      <c r="I64" s="166">
        <f>SUM(I65:I67)</f>
        <v>0</v>
      </c>
      <c r="J64" s="166"/>
      <c r="K64" s="166">
        <f>SUM(K65:K67)</f>
        <v>0</v>
      </c>
      <c r="L64" s="166"/>
      <c r="M64" s="166">
        <f>SUM(M65:M67)</f>
        <v>0</v>
      </c>
      <c r="N64" s="165"/>
      <c r="O64" s="165">
        <f>SUM(O65:O67)</f>
        <v>0.02</v>
      </c>
      <c r="P64" s="165"/>
      <c r="Q64" s="165">
        <f>SUM(Q65:Q67)</f>
        <v>0</v>
      </c>
      <c r="R64" s="166"/>
      <c r="S64" s="166"/>
      <c r="T64" s="166"/>
      <c r="U64" s="166"/>
      <c r="V64" s="166">
        <f>SUM(V65:V67)</f>
        <v>2.3200000000000003</v>
      </c>
      <c r="W64" s="166"/>
      <c r="X64" s="166"/>
      <c r="Y64" s="166"/>
      <c r="AG64" t="s">
        <v>124</v>
      </c>
    </row>
    <row r="65" spans="1:60" ht="33.75" outlineLevel="1" x14ac:dyDescent="0.2">
      <c r="A65" s="180">
        <v>47</v>
      </c>
      <c r="B65" s="181" t="s">
        <v>237</v>
      </c>
      <c r="C65" s="188" t="s">
        <v>238</v>
      </c>
      <c r="D65" s="182" t="s">
        <v>151</v>
      </c>
      <c r="E65" s="183">
        <v>15.445</v>
      </c>
      <c r="F65" s="184"/>
      <c r="G65" s="185">
        <f>ROUND(E65*F65,2)</f>
        <v>0</v>
      </c>
      <c r="H65" s="164"/>
      <c r="I65" s="163">
        <f>ROUND(E65*H65,2)</f>
        <v>0</v>
      </c>
      <c r="J65" s="164"/>
      <c r="K65" s="163">
        <f>ROUND(E65*J65,2)</f>
        <v>0</v>
      </c>
      <c r="L65" s="163">
        <v>21</v>
      </c>
      <c r="M65" s="163">
        <f>G65*(1+L65/100)</f>
        <v>0</v>
      </c>
      <c r="N65" s="162">
        <v>1.0200000000000001E-3</v>
      </c>
      <c r="O65" s="162">
        <f>ROUND(E65*N65,2)</f>
        <v>0.02</v>
      </c>
      <c r="P65" s="162">
        <v>0</v>
      </c>
      <c r="Q65" s="162">
        <f>ROUND(E65*P65,2)</f>
        <v>0</v>
      </c>
      <c r="R65" s="163"/>
      <c r="S65" s="163" t="s">
        <v>128</v>
      </c>
      <c r="T65" s="163" t="s">
        <v>129</v>
      </c>
      <c r="U65" s="163">
        <v>0.08</v>
      </c>
      <c r="V65" s="163">
        <f>ROUND(E65*U65,2)</f>
        <v>1.24</v>
      </c>
      <c r="W65" s="163"/>
      <c r="X65" s="163" t="s">
        <v>130</v>
      </c>
      <c r="Y65" s="163" t="s">
        <v>131</v>
      </c>
      <c r="Z65" s="152"/>
      <c r="AA65" s="152"/>
      <c r="AB65" s="152"/>
      <c r="AC65" s="152"/>
      <c r="AD65" s="152"/>
      <c r="AE65" s="152"/>
      <c r="AF65" s="152"/>
      <c r="AG65" s="152" t="s">
        <v>132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74">
        <v>48</v>
      </c>
      <c r="B66" s="175" t="s">
        <v>239</v>
      </c>
      <c r="C66" s="189" t="s">
        <v>240</v>
      </c>
      <c r="D66" s="176" t="s">
        <v>151</v>
      </c>
      <c r="E66" s="177">
        <v>15.445</v>
      </c>
      <c r="F66" s="178"/>
      <c r="G66" s="179">
        <f>ROUND(E66*F66,2)</f>
        <v>0</v>
      </c>
      <c r="H66" s="164"/>
      <c r="I66" s="163">
        <f>ROUND(E66*H66,2)</f>
        <v>0</v>
      </c>
      <c r="J66" s="164"/>
      <c r="K66" s="163">
        <f>ROUND(E66*J66,2)</f>
        <v>0</v>
      </c>
      <c r="L66" s="163">
        <v>21</v>
      </c>
      <c r="M66" s="163">
        <f>G66*(1+L66/100)</f>
        <v>0</v>
      </c>
      <c r="N66" s="162">
        <v>3.0000000000000001E-5</v>
      </c>
      <c r="O66" s="162">
        <f>ROUND(E66*N66,2)</f>
        <v>0</v>
      </c>
      <c r="P66" s="162">
        <v>0</v>
      </c>
      <c r="Q66" s="162">
        <f>ROUND(E66*P66,2)</f>
        <v>0</v>
      </c>
      <c r="R66" s="163"/>
      <c r="S66" s="163" t="s">
        <v>128</v>
      </c>
      <c r="T66" s="163" t="s">
        <v>129</v>
      </c>
      <c r="U66" s="163">
        <v>7.0000000000000007E-2</v>
      </c>
      <c r="V66" s="163">
        <f>ROUND(E66*U66,2)</f>
        <v>1.08</v>
      </c>
      <c r="W66" s="163"/>
      <c r="X66" s="163" t="s">
        <v>130</v>
      </c>
      <c r="Y66" s="163" t="s">
        <v>131</v>
      </c>
      <c r="Z66" s="152"/>
      <c r="AA66" s="152"/>
      <c r="AB66" s="152"/>
      <c r="AC66" s="152"/>
      <c r="AD66" s="152"/>
      <c r="AE66" s="152"/>
      <c r="AF66" s="152"/>
      <c r="AG66" s="152" t="s">
        <v>132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9">
        <v>49</v>
      </c>
      <c r="B67" s="160" t="s">
        <v>241</v>
      </c>
      <c r="C67" s="190" t="s">
        <v>242</v>
      </c>
      <c r="D67" s="161" t="s">
        <v>0</v>
      </c>
      <c r="E67" s="186"/>
      <c r="F67" s="164"/>
      <c r="G67" s="163">
        <f>ROUND(E67*F67,2)</f>
        <v>0</v>
      </c>
      <c r="H67" s="164"/>
      <c r="I67" s="163">
        <f>ROUND(E67*H67,2)</f>
        <v>0</v>
      </c>
      <c r="J67" s="164"/>
      <c r="K67" s="163">
        <f>ROUND(E67*J67,2)</f>
        <v>0</v>
      </c>
      <c r="L67" s="163">
        <v>21</v>
      </c>
      <c r="M67" s="163">
        <f>G67*(1+L67/100)</f>
        <v>0</v>
      </c>
      <c r="N67" s="162">
        <v>0</v>
      </c>
      <c r="O67" s="162">
        <f>ROUND(E67*N67,2)</f>
        <v>0</v>
      </c>
      <c r="P67" s="162">
        <v>0</v>
      </c>
      <c r="Q67" s="162">
        <f>ROUND(E67*P67,2)</f>
        <v>0</v>
      </c>
      <c r="R67" s="163"/>
      <c r="S67" s="163" t="s">
        <v>128</v>
      </c>
      <c r="T67" s="163" t="s">
        <v>129</v>
      </c>
      <c r="U67" s="163">
        <v>0</v>
      </c>
      <c r="V67" s="163">
        <f>ROUND(E67*U67,2)</f>
        <v>0</v>
      </c>
      <c r="W67" s="163"/>
      <c r="X67" s="163" t="s">
        <v>227</v>
      </c>
      <c r="Y67" s="163" t="s">
        <v>131</v>
      </c>
      <c r="Z67" s="152"/>
      <c r="AA67" s="152"/>
      <c r="AB67" s="152"/>
      <c r="AC67" s="152"/>
      <c r="AD67" s="152"/>
      <c r="AE67" s="152"/>
      <c r="AF67" s="152"/>
      <c r="AG67" s="152" t="s">
        <v>228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x14ac:dyDescent="0.2">
      <c r="A68" s="167" t="s">
        <v>123</v>
      </c>
      <c r="B68" s="168" t="s">
        <v>72</v>
      </c>
      <c r="C68" s="187" t="s">
        <v>73</v>
      </c>
      <c r="D68" s="169"/>
      <c r="E68" s="170"/>
      <c r="F68" s="171"/>
      <c r="G68" s="172">
        <f>SUMIF(AG69:AG77,"&lt;&gt;NOR",G69:G77)</f>
        <v>0</v>
      </c>
      <c r="H68" s="166"/>
      <c r="I68" s="166">
        <f>SUM(I69:I77)</f>
        <v>0</v>
      </c>
      <c r="J68" s="166"/>
      <c r="K68" s="166">
        <f>SUM(K69:K77)</f>
        <v>0</v>
      </c>
      <c r="L68" s="166"/>
      <c r="M68" s="166">
        <f>SUM(M69:M77)</f>
        <v>0</v>
      </c>
      <c r="N68" s="165"/>
      <c r="O68" s="165">
        <f>SUM(O69:O77)</f>
        <v>0.01</v>
      </c>
      <c r="P68" s="165"/>
      <c r="Q68" s="165">
        <f>SUM(Q69:Q77)</f>
        <v>0.01</v>
      </c>
      <c r="R68" s="166"/>
      <c r="S68" s="166"/>
      <c r="T68" s="166"/>
      <c r="U68" s="166"/>
      <c r="V68" s="166">
        <f>SUM(V69:V77)</f>
        <v>8.3899999999999988</v>
      </c>
      <c r="W68" s="166"/>
      <c r="X68" s="166"/>
      <c r="Y68" s="166"/>
      <c r="AG68" t="s">
        <v>124</v>
      </c>
    </row>
    <row r="69" spans="1:60" ht="22.5" outlineLevel="1" x14ac:dyDescent="0.2">
      <c r="A69" s="180">
        <v>50</v>
      </c>
      <c r="B69" s="181" t="s">
        <v>243</v>
      </c>
      <c r="C69" s="188" t="s">
        <v>244</v>
      </c>
      <c r="D69" s="182" t="s">
        <v>189</v>
      </c>
      <c r="E69" s="183">
        <v>1</v>
      </c>
      <c r="F69" s="184"/>
      <c r="G69" s="185">
        <f t="shared" ref="G69:G77" si="21">ROUND(E69*F69,2)</f>
        <v>0</v>
      </c>
      <c r="H69" s="164"/>
      <c r="I69" s="163">
        <f t="shared" ref="I69:I77" si="22">ROUND(E69*H69,2)</f>
        <v>0</v>
      </c>
      <c r="J69" s="164"/>
      <c r="K69" s="163">
        <f t="shared" ref="K69:K77" si="23">ROUND(E69*J69,2)</f>
        <v>0</v>
      </c>
      <c r="L69" s="163">
        <v>21</v>
      </c>
      <c r="M69" s="163">
        <f t="shared" ref="M69:M77" si="24">G69*(1+L69/100)</f>
        <v>0</v>
      </c>
      <c r="N69" s="162">
        <v>0</v>
      </c>
      <c r="O69" s="162">
        <f t="shared" ref="O69:O77" si="25">ROUND(E69*N69,2)</f>
        <v>0</v>
      </c>
      <c r="P69" s="162">
        <v>0</v>
      </c>
      <c r="Q69" s="162">
        <f t="shared" ref="Q69:Q77" si="26">ROUND(E69*P69,2)</f>
        <v>0</v>
      </c>
      <c r="R69" s="163"/>
      <c r="S69" s="163" t="s">
        <v>128</v>
      </c>
      <c r="T69" s="163" t="s">
        <v>129</v>
      </c>
      <c r="U69" s="163">
        <v>1.1679999999999999</v>
      </c>
      <c r="V69" s="163">
        <f t="shared" ref="V69:V77" si="27">ROUND(E69*U69,2)</f>
        <v>1.17</v>
      </c>
      <c r="W69" s="163"/>
      <c r="X69" s="163" t="s">
        <v>130</v>
      </c>
      <c r="Y69" s="163" t="s">
        <v>131</v>
      </c>
      <c r="Z69" s="152"/>
      <c r="AA69" s="152"/>
      <c r="AB69" s="152"/>
      <c r="AC69" s="152"/>
      <c r="AD69" s="152"/>
      <c r="AE69" s="152"/>
      <c r="AF69" s="152"/>
      <c r="AG69" s="152" t="s">
        <v>132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80">
        <v>51</v>
      </c>
      <c r="B70" s="181" t="s">
        <v>245</v>
      </c>
      <c r="C70" s="188" t="s">
        <v>246</v>
      </c>
      <c r="D70" s="182" t="s">
        <v>164</v>
      </c>
      <c r="E70" s="183">
        <v>3.2</v>
      </c>
      <c r="F70" s="184"/>
      <c r="G70" s="185">
        <f t="shared" si="21"/>
        <v>0</v>
      </c>
      <c r="H70" s="164"/>
      <c r="I70" s="163">
        <f t="shared" si="22"/>
        <v>0</v>
      </c>
      <c r="J70" s="164"/>
      <c r="K70" s="163">
        <f t="shared" si="23"/>
        <v>0</v>
      </c>
      <c r="L70" s="163">
        <v>21</v>
      </c>
      <c r="M70" s="163">
        <f t="shared" si="24"/>
        <v>0</v>
      </c>
      <c r="N70" s="162">
        <v>3.8000000000000002E-4</v>
      </c>
      <c r="O70" s="162">
        <f t="shared" si="25"/>
        <v>0</v>
      </c>
      <c r="P70" s="162">
        <v>0</v>
      </c>
      <c r="Q70" s="162">
        <f t="shared" si="26"/>
        <v>0</v>
      </c>
      <c r="R70" s="163"/>
      <c r="S70" s="163" t="s">
        <v>128</v>
      </c>
      <c r="T70" s="163" t="s">
        <v>129</v>
      </c>
      <c r="U70" s="163">
        <v>0.32</v>
      </c>
      <c r="V70" s="163">
        <f t="shared" si="27"/>
        <v>1.02</v>
      </c>
      <c r="W70" s="163"/>
      <c r="X70" s="163" t="s">
        <v>130</v>
      </c>
      <c r="Y70" s="163" t="s">
        <v>131</v>
      </c>
      <c r="Z70" s="152"/>
      <c r="AA70" s="152"/>
      <c r="AB70" s="152"/>
      <c r="AC70" s="152"/>
      <c r="AD70" s="152"/>
      <c r="AE70" s="152"/>
      <c r="AF70" s="152"/>
      <c r="AG70" s="152" t="s">
        <v>247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80">
        <v>52</v>
      </c>
      <c r="B71" s="181" t="s">
        <v>248</v>
      </c>
      <c r="C71" s="188" t="s">
        <v>249</v>
      </c>
      <c r="D71" s="182" t="s">
        <v>164</v>
      </c>
      <c r="E71" s="183">
        <v>7.3</v>
      </c>
      <c r="F71" s="184"/>
      <c r="G71" s="185">
        <f t="shared" si="21"/>
        <v>0</v>
      </c>
      <c r="H71" s="164"/>
      <c r="I71" s="163">
        <f t="shared" si="22"/>
        <v>0</v>
      </c>
      <c r="J71" s="164"/>
      <c r="K71" s="163">
        <f t="shared" si="23"/>
        <v>0</v>
      </c>
      <c r="L71" s="163">
        <v>21</v>
      </c>
      <c r="M71" s="163">
        <f t="shared" si="24"/>
        <v>0</v>
      </c>
      <c r="N71" s="162">
        <v>0</v>
      </c>
      <c r="O71" s="162">
        <f t="shared" si="25"/>
        <v>0</v>
      </c>
      <c r="P71" s="162">
        <v>1.98E-3</v>
      </c>
      <c r="Q71" s="162">
        <f t="shared" si="26"/>
        <v>0.01</v>
      </c>
      <c r="R71" s="163"/>
      <c r="S71" s="163" t="s">
        <v>128</v>
      </c>
      <c r="T71" s="163" t="s">
        <v>129</v>
      </c>
      <c r="U71" s="163">
        <v>8.3000000000000004E-2</v>
      </c>
      <c r="V71" s="163">
        <f t="shared" si="27"/>
        <v>0.61</v>
      </c>
      <c r="W71" s="163"/>
      <c r="X71" s="163" t="s">
        <v>130</v>
      </c>
      <c r="Y71" s="163" t="s">
        <v>131</v>
      </c>
      <c r="Z71" s="152"/>
      <c r="AA71" s="152"/>
      <c r="AB71" s="152"/>
      <c r="AC71" s="152"/>
      <c r="AD71" s="152"/>
      <c r="AE71" s="152"/>
      <c r="AF71" s="152"/>
      <c r="AG71" s="152" t="s">
        <v>132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80">
        <v>53</v>
      </c>
      <c r="B72" s="181" t="s">
        <v>250</v>
      </c>
      <c r="C72" s="188" t="s">
        <v>251</v>
      </c>
      <c r="D72" s="182" t="s">
        <v>164</v>
      </c>
      <c r="E72" s="183">
        <v>2.2999999999999998</v>
      </c>
      <c r="F72" s="184"/>
      <c r="G72" s="185">
        <f t="shared" si="21"/>
        <v>0</v>
      </c>
      <c r="H72" s="164"/>
      <c r="I72" s="163">
        <f t="shared" si="22"/>
        <v>0</v>
      </c>
      <c r="J72" s="164"/>
      <c r="K72" s="163">
        <f t="shared" si="23"/>
        <v>0</v>
      </c>
      <c r="L72" s="163">
        <v>21</v>
      </c>
      <c r="M72" s="163">
        <f t="shared" si="24"/>
        <v>0</v>
      </c>
      <c r="N72" s="162">
        <v>6.9999999999999999E-4</v>
      </c>
      <c r="O72" s="162">
        <f t="shared" si="25"/>
        <v>0</v>
      </c>
      <c r="P72" s="162">
        <v>0</v>
      </c>
      <c r="Q72" s="162">
        <f t="shared" si="26"/>
        <v>0</v>
      </c>
      <c r="R72" s="163"/>
      <c r="S72" s="163" t="s">
        <v>128</v>
      </c>
      <c r="T72" s="163" t="s">
        <v>129</v>
      </c>
      <c r="U72" s="163">
        <v>0.45200000000000001</v>
      </c>
      <c r="V72" s="163">
        <f t="shared" si="27"/>
        <v>1.04</v>
      </c>
      <c r="W72" s="163"/>
      <c r="X72" s="163" t="s">
        <v>130</v>
      </c>
      <c r="Y72" s="163" t="s">
        <v>131</v>
      </c>
      <c r="Z72" s="152"/>
      <c r="AA72" s="152"/>
      <c r="AB72" s="152"/>
      <c r="AC72" s="152"/>
      <c r="AD72" s="152"/>
      <c r="AE72" s="152"/>
      <c r="AF72" s="152"/>
      <c r="AG72" s="152" t="s">
        <v>132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80">
        <v>54</v>
      </c>
      <c r="B73" s="181" t="s">
        <v>252</v>
      </c>
      <c r="C73" s="188" t="s">
        <v>253</v>
      </c>
      <c r="D73" s="182" t="s">
        <v>164</v>
      </c>
      <c r="E73" s="183">
        <v>1.4</v>
      </c>
      <c r="F73" s="184"/>
      <c r="G73" s="185">
        <f t="shared" si="21"/>
        <v>0</v>
      </c>
      <c r="H73" s="164"/>
      <c r="I73" s="163">
        <f t="shared" si="22"/>
        <v>0</v>
      </c>
      <c r="J73" s="164"/>
      <c r="K73" s="163">
        <f t="shared" si="23"/>
        <v>0</v>
      </c>
      <c r="L73" s="163">
        <v>21</v>
      </c>
      <c r="M73" s="163">
        <f t="shared" si="24"/>
        <v>0</v>
      </c>
      <c r="N73" s="162">
        <v>1.5200000000000001E-3</v>
      </c>
      <c r="O73" s="162">
        <f t="shared" si="25"/>
        <v>0</v>
      </c>
      <c r="P73" s="162">
        <v>0</v>
      </c>
      <c r="Q73" s="162">
        <f t="shared" si="26"/>
        <v>0</v>
      </c>
      <c r="R73" s="163"/>
      <c r="S73" s="163" t="s">
        <v>128</v>
      </c>
      <c r="T73" s="163" t="s">
        <v>129</v>
      </c>
      <c r="U73" s="163">
        <v>1.173</v>
      </c>
      <c r="V73" s="163">
        <f t="shared" si="27"/>
        <v>1.64</v>
      </c>
      <c r="W73" s="163"/>
      <c r="X73" s="163" t="s">
        <v>130</v>
      </c>
      <c r="Y73" s="163" t="s">
        <v>131</v>
      </c>
      <c r="Z73" s="152"/>
      <c r="AA73" s="152"/>
      <c r="AB73" s="152"/>
      <c r="AC73" s="152"/>
      <c r="AD73" s="152"/>
      <c r="AE73" s="152"/>
      <c r="AF73" s="152"/>
      <c r="AG73" s="152" t="s">
        <v>132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80">
        <v>55</v>
      </c>
      <c r="B74" s="181" t="s">
        <v>254</v>
      </c>
      <c r="C74" s="188" t="s">
        <v>255</v>
      </c>
      <c r="D74" s="182" t="s">
        <v>164</v>
      </c>
      <c r="E74" s="183">
        <v>2.6</v>
      </c>
      <c r="F74" s="184"/>
      <c r="G74" s="185">
        <f t="shared" si="21"/>
        <v>0</v>
      </c>
      <c r="H74" s="164"/>
      <c r="I74" s="163">
        <f t="shared" si="22"/>
        <v>0</v>
      </c>
      <c r="J74" s="164"/>
      <c r="K74" s="163">
        <f t="shared" si="23"/>
        <v>0</v>
      </c>
      <c r="L74" s="163">
        <v>21</v>
      </c>
      <c r="M74" s="163">
        <f t="shared" si="24"/>
        <v>0</v>
      </c>
      <c r="N74" s="162">
        <v>2.5200000000000001E-3</v>
      </c>
      <c r="O74" s="162">
        <f t="shared" si="25"/>
        <v>0.01</v>
      </c>
      <c r="P74" s="162">
        <v>0</v>
      </c>
      <c r="Q74" s="162">
        <f t="shared" si="26"/>
        <v>0</v>
      </c>
      <c r="R74" s="163"/>
      <c r="S74" s="163" t="s">
        <v>128</v>
      </c>
      <c r="T74" s="163" t="s">
        <v>129</v>
      </c>
      <c r="U74" s="163">
        <v>0.8</v>
      </c>
      <c r="V74" s="163">
        <f t="shared" si="27"/>
        <v>2.08</v>
      </c>
      <c r="W74" s="163"/>
      <c r="X74" s="163" t="s">
        <v>130</v>
      </c>
      <c r="Y74" s="163" t="s">
        <v>131</v>
      </c>
      <c r="Z74" s="152"/>
      <c r="AA74" s="152"/>
      <c r="AB74" s="152"/>
      <c r="AC74" s="152"/>
      <c r="AD74" s="152"/>
      <c r="AE74" s="152"/>
      <c r="AF74" s="152"/>
      <c r="AG74" s="152" t="s">
        <v>132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80">
        <v>56</v>
      </c>
      <c r="B75" s="181" t="s">
        <v>256</v>
      </c>
      <c r="C75" s="188" t="s">
        <v>257</v>
      </c>
      <c r="D75" s="182" t="s">
        <v>189</v>
      </c>
      <c r="E75" s="183">
        <v>2</v>
      </c>
      <c r="F75" s="184"/>
      <c r="G75" s="185">
        <f t="shared" si="21"/>
        <v>0</v>
      </c>
      <c r="H75" s="164"/>
      <c r="I75" s="163">
        <f t="shared" si="22"/>
        <v>0</v>
      </c>
      <c r="J75" s="164"/>
      <c r="K75" s="163">
        <f t="shared" si="23"/>
        <v>0</v>
      </c>
      <c r="L75" s="163">
        <v>21</v>
      </c>
      <c r="M75" s="163">
        <f t="shared" si="24"/>
        <v>0</v>
      </c>
      <c r="N75" s="162">
        <v>0</v>
      </c>
      <c r="O75" s="162">
        <f t="shared" si="25"/>
        <v>0</v>
      </c>
      <c r="P75" s="162">
        <v>0</v>
      </c>
      <c r="Q75" s="162">
        <f t="shared" si="26"/>
        <v>0</v>
      </c>
      <c r="R75" s="163"/>
      <c r="S75" s="163" t="s">
        <v>128</v>
      </c>
      <c r="T75" s="163" t="s">
        <v>129</v>
      </c>
      <c r="U75" s="163">
        <v>0.157</v>
      </c>
      <c r="V75" s="163">
        <f t="shared" si="27"/>
        <v>0.31</v>
      </c>
      <c r="W75" s="163"/>
      <c r="X75" s="163" t="s">
        <v>130</v>
      </c>
      <c r="Y75" s="163" t="s">
        <v>131</v>
      </c>
      <c r="Z75" s="152"/>
      <c r="AA75" s="152"/>
      <c r="AB75" s="152"/>
      <c r="AC75" s="152"/>
      <c r="AD75" s="152"/>
      <c r="AE75" s="152"/>
      <c r="AF75" s="152"/>
      <c r="AG75" s="152" t="s">
        <v>247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74">
        <v>57</v>
      </c>
      <c r="B76" s="175" t="s">
        <v>258</v>
      </c>
      <c r="C76" s="189" t="s">
        <v>259</v>
      </c>
      <c r="D76" s="176" t="s">
        <v>189</v>
      </c>
      <c r="E76" s="177">
        <v>2</v>
      </c>
      <c r="F76" s="178"/>
      <c r="G76" s="179">
        <f t="shared" si="21"/>
        <v>0</v>
      </c>
      <c r="H76" s="164"/>
      <c r="I76" s="163">
        <f t="shared" si="22"/>
        <v>0</v>
      </c>
      <c r="J76" s="164"/>
      <c r="K76" s="163">
        <f t="shared" si="23"/>
        <v>0</v>
      </c>
      <c r="L76" s="163">
        <v>21</v>
      </c>
      <c r="M76" s="163">
        <f t="shared" si="24"/>
        <v>0</v>
      </c>
      <c r="N76" s="162">
        <v>0</v>
      </c>
      <c r="O76" s="162">
        <f t="shared" si="25"/>
        <v>0</v>
      </c>
      <c r="P76" s="162">
        <v>0</v>
      </c>
      <c r="Q76" s="162">
        <f t="shared" si="26"/>
        <v>0</v>
      </c>
      <c r="R76" s="163"/>
      <c r="S76" s="163" t="s">
        <v>128</v>
      </c>
      <c r="T76" s="163" t="s">
        <v>129</v>
      </c>
      <c r="U76" s="163">
        <v>0.25900000000000001</v>
      </c>
      <c r="V76" s="163">
        <f t="shared" si="27"/>
        <v>0.52</v>
      </c>
      <c r="W76" s="163"/>
      <c r="X76" s="163" t="s">
        <v>130</v>
      </c>
      <c r="Y76" s="163" t="s">
        <v>131</v>
      </c>
      <c r="Z76" s="152"/>
      <c r="AA76" s="152"/>
      <c r="AB76" s="152"/>
      <c r="AC76" s="152"/>
      <c r="AD76" s="152"/>
      <c r="AE76" s="152"/>
      <c r="AF76" s="152"/>
      <c r="AG76" s="152" t="s">
        <v>247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59">
        <v>58</v>
      </c>
      <c r="B77" s="160" t="s">
        <v>260</v>
      </c>
      <c r="C77" s="190" t="s">
        <v>261</v>
      </c>
      <c r="D77" s="161" t="s">
        <v>0</v>
      </c>
      <c r="E77" s="186"/>
      <c r="F77" s="164"/>
      <c r="G77" s="163">
        <f t="shared" si="21"/>
        <v>0</v>
      </c>
      <c r="H77" s="164"/>
      <c r="I77" s="163">
        <f t="shared" si="22"/>
        <v>0</v>
      </c>
      <c r="J77" s="164"/>
      <c r="K77" s="163">
        <f t="shared" si="23"/>
        <v>0</v>
      </c>
      <c r="L77" s="163">
        <v>21</v>
      </c>
      <c r="M77" s="163">
        <f t="shared" si="24"/>
        <v>0</v>
      </c>
      <c r="N77" s="162">
        <v>0</v>
      </c>
      <c r="O77" s="162">
        <f t="shared" si="25"/>
        <v>0</v>
      </c>
      <c r="P77" s="162">
        <v>0</v>
      </c>
      <c r="Q77" s="162">
        <f t="shared" si="26"/>
        <v>0</v>
      </c>
      <c r="R77" s="163"/>
      <c r="S77" s="163" t="s">
        <v>128</v>
      </c>
      <c r="T77" s="163" t="s">
        <v>129</v>
      </c>
      <c r="U77" s="163">
        <v>0</v>
      </c>
      <c r="V77" s="163">
        <f t="shared" si="27"/>
        <v>0</v>
      </c>
      <c r="W77" s="163"/>
      <c r="X77" s="163" t="s">
        <v>227</v>
      </c>
      <c r="Y77" s="163" t="s">
        <v>131</v>
      </c>
      <c r="Z77" s="152"/>
      <c r="AA77" s="152"/>
      <c r="AB77" s="152"/>
      <c r="AC77" s="152"/>
      <c r="AD77" s="152"/>
      <c r="AE77" s="152"/>
      <c r="AF77" s="152"/>
      <c r="AG77" s="152" t="s">
        <v>228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x14ac:dyDescent="0.2">
      <c r="A78" s="167" t="s">
        <v>123</v>
      </c>
      <c r="B78" s="168" t="s">
        <v>74</v>
      </c>
      <c r="C78" s="187" t="s">
        <v>75</v>
      </c>
      <c r="D78" s="169"/>
      <c r="E78" s="170"/>
      <c r="F78" s="171"/>
      <c r="G78" s="172">
        <f>SUMIF(AG79:AG93,"&lt;&gt;NOR",G79:G93)</f>
        <v>0</v>
      </c>
      <c r="H78" s="166"/>
      <c r="I78" s="166">
        <f>SUM(I79:I93)</f>
        <v>0</v>
      </c>
      <c r="J78" s="166"/>
      <c r="K78" s="166">
        <f>SUM(K79:K93)</f>
        <v>0</v>
      </c>
      <c r="L78" s="166"/>
      <c r="M78" s="166">
        <f>SUM(M79:M93)</f>
        <v>0</v>
      </c>
      <c r="N78" s="165"/>
      <c r="O78" s="165">
        <f>SUM(O79:O93)</f>
        <v>0.1</v>
      </c>
      <c r="P78" s="165"/>
      <c r="Q78" s="165">
        <f>SUM(Q79:Q93)</f>
        <v>0.06</v>
      </c>
      <c r="R78" s="166"/>
      <c r="S78" s="166"/>
      <c r="T78" s="166"/>
      <c r="U78" s="166"/>
      <c r="V78" s="166">
        <f>SUM(V79:V93)</f>
        <v>27.69</v>
      </c>
      <c r="W78" s="166"/>
      <c r="X78" s="166"/>
      <c r="Y78" s="166"/>
      <c r="AG78" t="s">
        <v>124</v>
      </c>
    </row>
    <row r="79" spans="1:60" outlineLevel="1" x14ac:dyDescent="0.2">
      <c r="A79" s="180">
        <v>59</v>
      </c>
      <c r="B79" s="181" t="s">
        <v>262</v>
      </c>
      <c r="C79" s="188" t="s">
        <v>263</v>
      </c>
      <c r="D79" s="182" t="s">
        <v>164</v>
      </c>
      <c r="E79" s="183">
        <v>12.8</v>
      </c>
      <c r="F79" s="184"/>
      <c r="G79" s="185">
        <f t="shared" ref="G79:G93" si="28">ROUND(E79*F79,2)</f>
        <v>0</v>
      </c>
      <c r="H79" s="164"/>
      <c r="I79" s="163">
        <f t="shared" ref="I79:I93" si="29">ROUND(E79*H79,2)</f>
        <v>0</v>
      </c>
      <c r="J79" s="164"/>
      <c r="K79" s="163">
        <f t="shared" ref="K79:K93" si="30">ROUND(E79*J79,2)</f>
        <v>0</v>
      </c>
      <c r="L79" s="163">
        <v>21</v>
      </c>
      <c r="M79" s="163">
        <f t="shared" ref="M79:M93" si="31">G79*(1+L79/100)</f>
        <v>0</v>
      </c>
      <c r="N79" s="162">
        <v>0</v>
      </c>
      <c r="O79" s="162">
        <f t="shared" ref="O79:O93" si="32">ROUND(E79*N79,2)</f>
        <v>0</v>
      </c>
      <c r="P79" s="162">
        <v>4.9699999999999996E-3</v>
      </c>
      <c r="Q79" s="162">
        <f t="shared" ref="Q79:Q93" si="33">ROUND(E79*P79,2)</f>
        <v>0.06</v>
      </c>
      <c r="R79" s="163"/>
      <c r="S79" s="163" t="s">
        <v>128</v>
      </c>
      <c r="T79" s="163" t="s">
        <v>129</v>
      </c>
      <c r="U79" s="163">
        <v>0.20399999999999999</v>
      </c>
      <c r="V79" s="163">
        <f t="shared" ref="V79:V93" si="34">ROUND(E79*U79,2)</f>
        <v>2.61</v>
      </c>
      <c r="W79" s="163"/>
      <c r="X79" s="163" t="s">
        <v>130</v>
      </c>
      <c r="Y79" s="163" t="s">
        <v>131</v>
      </c>
      <c r="Z79" s="152"/>
      <c r="AA79" s="152"/>
      <c r="AB79" s="152"/>
      <c r="AC79" s="152"/>
      <c r="AD79" s="152"/>
      <c r="AE79" s="152"/>
      <c r="AF79" s="152"/>
      <c r="AG79" s="152" t="s">
        <v>132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ht="22.5" outlineLevel="1" x14ac:dyDescent="0.2">
      <c r="A80" s="180">
        <v>60</v>
      </c>
      <c r="B80" s="181" t="s">
        <v>264</v>
      </c>
      <c r="C80" s="188" t="s">
        <v>265</v>
      </c>
      <c r="D80" s="182" t="s">
        <v>189</v>
      </c>
      <c r="E80" s="183">
        <v>1</v>
      </c>
      <c r="F80" s="184"/>
      <c r="G80" s="185">
        <f t="shared" si="28"/>
        <v>0</v>
      </c>
      <c r="H80" s="164"/>
      <c r="I80" s="163">
        <f t="shared" si="29"/>
        <v>0</v>
      </c>
      <c r="J80" s="164"/>
      <c r="K80" s="163">
        <f t="shared" si="30"/>
        <v>0</v>
      </c>
      <c r="L80" s="163">
        <v>21</v>
      </c>
      <c r="M80" s="163">
        <f t="shared" si="31"/>
        <v>0</v>
      </c>
      <c r="N80" s="162">
        <v>1.3600000000000001E-3</v>
      </c>
      <c r="O80" s="162">
        <f t="shared" si="32"/>
        <v>0</v>
      </c>
      <c r="P80" s="162">
        <v>0</v>
      </c>
      <c r="Q80" s="162">
        <f t="shared" si="33"/>
        <v>0</v>
      </c>
      <c r="R80" s="163"/>
      <c r="S80" s="163" t="s">
        <v>128</v>
      </c>
      <c r="T80" s="163" t="s">
        <v>129</v>
      </c>
      <c r="U80" s="163">
        <v>0.754</v>
      </c>
      <c r="V80" s="163">
        <f t="shared" si="34"/>
        <v>0.75</v>
      </c>
      <c r="W80" s="163"/>
      <c r="X80" s="163" t="s">
        <v>130</v>
      </c>
      <c r="Y80" s="163" t="s">
        <v>131</v>
      </c>
      <c r="Z80" s="152"/>
      <c r="AA80" s="152"/>
      <c r="AB80" s="152"/>
      <c r="AC80" s="152"/>
      <c r="AD80" s="152"/>
      <c r="AE80" s="152"/>
      <c r="AF80" s="152"/>
      <c r="AG80" s="152" t="s">
        <v>132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ht="22.5" outlineLevel="1" x14ac:dyDescent="0.2">
      <c r="A81" s="180">
        <v>61</v>
      </c>
      <c r="B81" s="181" t="s">
        <v>266</v>
      </c>
      <c r="C81" s="188" t="s">
        <v>267</v>
      </c>
      <c r="D81" s="182" t="s">
        <v>164</v>
      </c>
      <c r="E81" s="183">
        <v>14.6</v>
      </c>
      <c r="F81" s="184"/>
      <c r="G81" s="185">
        <f t="shared" si="28"/>
        <v>0</v>
      </c>
      <c r="H81" s="164"/>
      <c r="I81" s="163">
        <f t="shared" si="29"/>
        <v>0</v>
      </c>
      <c r="J81" s="164"/>
      <c r="K81" s="163">
        <f t="shared" si="30"/>
        <v>0</v>
      </c>
      <c r="L81" s="163">
        <v>21</v>
      </c>
      <c r="M81" s="163">
        <f t="shared" si="31"/>
        <v>0</v>
      </c>
      <c r="N81" s="162">
        <v>4.0099999999999997E-3</v>
      </c>
      <c r="O81" s="162">
        <f t="shared" si="32"/>
        <v>0.06</v>
      </c>
      <c r="P81" s="162">
        <v>0</v>
      </c>
      <c r="Q81" s="162">
        <f t="shared" si="33"/>
        <v>0</v>
      </c>
      <c r="R81" s="163"/>
      <c r="S81" s="163" t="s">
        <v>128</v>
      </c>
      <c r="T81" s="163" t="s">
        <v>129</v>
      </c>
      <c r="U81" s="163">
        <v>0.54290000000000005</v>
      </c>
      <c r="V81" s="163">
        <f t="shared" si="34"/>
        <v>7.93</v>
      </c>
      <c r="W81" s="163"/>
      <c r="X81" s="163" t="s">
        <v>130</v>
      </c>
      <c r="Y81" s="163" t="s">
        <v>131</v>
      </c>
      <c r="Z81" s="152"/>
      <c r="AA81" s="152"/>
      <c r="AB81" s="152"/>
      <c r="AC81" s="152"/>
      <c r="AD81" s="152"/>
      <c r="AE81" s="152"/>
      <c r="AF81" s="152"/>
      <c r="AG81" s="152" t="s">
        <v>132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ht="22.5" outlineLevel="1" x14ac:dyDescent="0.2">
      <c r="A82" s="180">
        <v>62</v>
      </c>
      <c r="B82" s="181" t="s">
        <v>268</v>
      </c>
      <c r="C82" s="188" t="s">
        <v>269</v>
      </c>
      <c r="D82" s="182" t="s">
        <v>164</v>
      </c>
      <c r="E82" s="183">
        <v>8.5</v>
      </c>
      <c r="F82" s="184"/>
      <c r="G82" s="185">
        <f t="shared" si="28"/>
        <v>0</v>
      </c>
      <c r="H82" s="164"/>
      <c r="I82" s="163">
        <f t="shared" si="29"/>
        <v>0</v>
      </c>
      <c r="J82" s="164"/>
      <c r="K82" s="163">
        <f t="shared" si="30"/>
        <v>0</v>
      </c>
      <c r="L82" s="163">
        <v>21</v>
      </c>
      <c r="M82" s="163">
        <f t="shared" si="31"/>
        <v>0</v>
      </c>
      <c r="N82" s="162">
        <v>5.2199999999999998E-3</v>
      </c>
      <c r="O82" s="162">
        <f t="shared" si="32"/>
        <v>0.04</v>
      </c>
      <c r="P82" s="162">
        <v>0</v>
      </c>
      <c r="Q82" s="162">
        <f t="shared" si="33"/>
        <v>0</v>
      </c>
      <c r="R82" s="163"/>
      <c r="S82" s="163" t="s">
        <v>128</v>
      </c>
      <c r="T82" s="163" t="s">
        <v>129</v>
      </c>
      <c r="U82" s="163">
        <v>0.63429999999999997</v>
      </c>
      <c r="V82" s="163">
        <f t="shared" si="34"/>
        <v>5.39</v>
      </c>
      <c r="W82" s="163"/>
      <c r="X82" s="163" t="s">
        <v>130</v>
      </c>
      <c r="Y82" s="163" t="s">
        <v>131</v>
      </c>
      <c r="Z82" s="152"/>
      <c r="AA82" s="152"/>
      <c r="AB82" s="152"/>
      <c r="AC82" s="152"/>
      <c r="AD82" s="152"/>
      <c r="AE82" s="152"/>
      <c r="AF82" s="152"/>
      <c r="AG82" s="152" t="s">
        <v>132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1" x14ac:dyDescent="0.2">
      <c r="A83" s="180">
        <v>63</v>
      </c>
      <c r="B83" s="181" t="s">
        <v>270</v>
      </c>
      <c r="C83" s="188" t="s">
        <v>271</v>
      </c>
      <c r="D83" s="182" t="s">
        <v>272</v>
      </c>
      <c r="E83" s="183">
        <v>1</v>
      </c>
      <c r="F83" s="184"/>
      <c r="G83" s="185">
        <f t="shared" si="28"/>
        <v>0</v>
      </c>
      <c r="H83" s="164"/>
      <c r="I83" s="163">
        <f t="shared" si="29"/>
        <v>0</v>
      </c>
      <c r="J83" s="164"/>
      <c r="K83" s="163">
        <f t="shared" si="30"/>
        <v>0</v>
      </c>
      <c r="L83" s="163">
        <v>21</v>
      </c>
      <c r="M83" s="163">
        <f t="shared" si="31"/>
        <v>0</v>
      </c>
      <c r="N83" s="162">
        <v>0</v>
      </c>
      <c r="O83" s="162">
        <f t="shared" si="32"/>
        <v>0</v>
      </c>
      <c r="P83" s="162">
        <v>0</v>
      </c>
      <c r="Q83" s="162">
        <f t="shared" si="33"/>
        <v>0</v>
      </c>
      <c r="R83" s="163"/>
      <c r="S83" s="163" t="s">
        <v>128</v>
      </c>
      <c r="T83" s="163" t="s">
        <v>129</v>
      </c>
      <c r="U83" s="163">
        <v>0.65566000000000002</v>
      </c>
      <c r="V83" s="163">
        <f t="shared" si="34"/>
        <v>0.66</v>
      </c>
      <c r="W83" s="163"/>
      <c r="X83" s="163" t="s">
        <v>130</v>
      </c>
      <c r="Y83" s="163" t="s">
        <v>131</v>
      </c>
      <c r="Z83" s="152"/>
      <c r="AA83" s="152"/>
      <c r="AB83" s="152"/>
      <c r="AC83" s="152"/>
      <c r="AD83" s="152"/>
      <c r="AE83" s="152"/>
      <c r="AF83" s="152"/>
      <c r="AG83" s="152" t="s">
        <v>132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ht="22.5" outlineLevel="1" x14ac:dyDescent="0.2">
      <c r="A84" s="180">
        <v>64</v>
      </c>
      <c r="B84" s="181" t="s">
        <v>273</v>
      </c>
      <c r="C84" s="188" t="s">
        <v>274</v>
      </c>
      <c r="D84" s="182" t="s">
        <v>164</v>
      </c>
      <c r="E84" s="183">
        <v>14.6</v>
      </c>
      <c r="F84" s="184"/>
      <c r="G84" s="185">
        <f t="shared" si="28"/>
        <v>0</v>
      </c>
      <c r="H84" s="164"/>
      <c r="I84" s="163">
        <f t="shared" si="29"/>
        <v>0</v>
      </c>
      <c r="J84" s="164"/>
      <c r="K84" s="163">
        <f t="shared" si="30"/>
        <v>0</v>
      </c>
      <c r="L84" s="163">
        <v>21</v>
      </c>
      <c r="M84" s="163">
        <f t="shared" si="31"/>
        <v>0</v>
      </c>
      <c r="N84" s="162">
        <v>5.0000000000000002E-5</v>
      </c>
      <c r="O84" s="162">
        <f t="shared" si="32"/>
        <v>0</v>
      </c>
      <c r="P84" s="162">
        <v>0</v>
      </c>
      <c r="Q84" s="162">
        <f t="shared" si="33"/>
        <v>0</v>
      </c>
      <c r="R84" s="163"/>
      <c r="S84" s="163" t="s">
        <v>128</v>
      </c>
      <c r="T84" s="163" t="s">
        <v>129</v>
      </c>
      <c r="U84" s="163">
        <v>0.129</v>
      </c>
      <c r="V84" s="163">
        <f t="shared" si="34"/>
        <v>1.88</v>
      </c>
      <c r="W84" s="163"/>
      <c r="X84" s="163" t="s">
        <v>130</v>
      </c>
      <c r="Y84" s="163" t="s">
        <v>131</v>
      </c>
      <c r="Z84" s="152"/>
      <c r="AA84" s="152"/>
      <c r="AB84" s="152"/>
      <c r="AC84" s="152"/>
      <c r="AD84" s="152"/>
      <c r="AE84" s="152"/>
      <c r="AF84" s="152"/>
      <c r="AG84" s="152" t="s">
        <v>132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ht="22.5" outlineLevel="1" x14ac:dyDescent="0.2">
      <c r="A85" s="180">
        <v>65</v>
      </c>
      <c r="B85" s="181" t="s">
        <v>275</v>
      </c>
      <c r="C85" s="188" t="s">
        <v>276</v>
      </c>
      <c r="D85" s="182" t="s">
        <v>164</v>
      </c>
      <c r="E85" s="183">
        <v>8.5</v>
      </c>
      <c r="F85" s="184"/>
      <c r="G85" s="185">
        <f t="shared" si="28"/>
        <v>0</v>
      </c>
      <c r="H85" s="164"/>
      <c r="I85" s="163">
        <f t="shared" si="29"/>
        <v>0</v>
      </c>
      <c r="J85" s="164"/>
      <c r="K85" s="163">
        <f t="shared" si="30"/>
        <v>0</v>
      </c>
      <c r="L85" s="163">
        <v>21</v>
      </c>
      <c r="M85" s="163">
        <f t="shared" si="31"/>
        <v>0</v>
      </c>
      <c r="N85" s="162">
        <v>6.9999999999999994E-5</v>
      </c>
      <c r="O85" s="162">
        <f t="shared" si="32"/>
        <v>0</v>
      </c>
      <c r="P85" s="162">
        <v>0</v>
      </c>
      <c r="Q85" s="162">
        <f t="shared" si="33"/>
        <v>0</v>
      </c>
      <c r="R85" s="163"/>
      <c r="S85" s="163" t="s">
        <v>128</v>
      </c>
      <c r="T85" s="163" t="s">
        <v>129</v>
      </c>
      <c r="U85" s="163">
        <v>0.129</v>
      </c>
      <c r="V85" s="163">
        <f t="shared" si="34"/>
        <v>1.1000000000000001</v>
      </c>
      <c r="W85" s="163"/>
      <c r="X85" s="163" t="s">
        <v>130</v>
      </c>
      <c r="Y85" s="163" t="s">
        <v>131</v>
      </c>
      <c r="Z85" s="152"/>
      <c r="AA85" s="152"/>
      <c r="AB85" s="152"/>
      <c r="AC85" s="152"/>
      <c r="AD85" s="152"/>
      <c r="AE85" s="152"/>
      <c r="AF85" s="152"/>
      <c r="AG85" s="152" t="s">
        <v>132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">
      <c r="A86" s="180">
        <v>66</v>
      </c>
      <c r="B86" s="181" t="s">
        <v>277</v>
      </c>
      <c r="C86" s="188" t="s">
        <v>278</v>
      </c>
      <c r="D86" s="182" t="s">
        <v>189</v>
      </c>
      <c r="E86" s="183">
        <v>7</v>
      </c>
      <c r="F86" s="184"/>
      <c r="G86" s="185">
        <f t="shared" si="28"/>
        <v>0</v>
      </c>
      <c r="H86" s="164"/>
      <c r="I86" s="163">
        <f t="shared" si="29"/>
        <v>0</v>
      </c>
      <c r="J86" s="164"/>
      <c r="K86" s="163">
        <f t="shared" si="30"/>
        <v>0</v>
      </c>
      <c r="L86" s="163">
        <v>21</v>
      </c>
      <c r="M86" s="163">
        <f t="shared" si="31"/>
        <v>0</v>
      </c>
      <c r="N86" s="162">
        <v>0</v>
      </c>
      <c r="O86" s="162">
        <f t="shared" si="32"/>
        <v>0</v>
      </c>
      <c r="P86" s="162">
        <v>0</v>
      </c>
      <c r="Q86" s="162">
        <f t="shared" si="33"/>
        <v>0</v>
      </c>
      <c r="R86" s="163"/>
      <c r="S86" s="163" t="s">
        <v>128</v>
      </c>
      <c r="T86" s="163" t="s">
        <v>129</v>
      </c>
      <c r="U86" s="163">
        <v>0.42499999999999999</v>
      </c>
      <c r="V86" s="163">
        <f t="shared" si="34"/>
        <v>2.98</v>
      </c>
      <c r="W86" s="163"/>
      <c r="X86" s="163" t="s">
        <v>130</v>
      </c>
      <c r="Y86" s="163" t="s">
        <v>131</v>
      </c>
      <c r="Z86" s="152"/>
      <c r="AA86" s="152"/>
      <c r="AB86" s="152"/>
      <c r="AC86" s="152"/>
      <c r="AD86" s="152"/>
      <c r="AE86" s="152"/>
      <c r="AF86" s="152"/>
      <c r="AG86" s="152" t="s">
        <v>247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80">
        <v>67</v>
      </c>
      <c r="B87" s="181" t="s">
        <v>279</v>
      </c>
      <c r="C87" s="188" t="s">
        <v>280</v>
      </c>
      <c r="D87" s="182" t="s">
        <v>189</v>
      </c>
      <c r="E87" s="183">
        <v>2</v>
      </c>
      <c r="F87" s="184"/>
      <c r="G87" s="185">
        <f t="shared" si="28"/>
        <v>0</v>
      </c>
      <c r="H87" s="164"/>
      <c r="I87" s="163">
        <f t="shared" si="29"/>
        <v>0</v>
      </c>
      <c r="J87" s="164"/>
      <c r="K87" s="163">
        <f t="shared" si="30"/>
        <v>0</v>
      </c>
      <c r="L87" s="163">
        <v>21</v>
      </c>
      <c r="M87" s="163">
        <f t="shared" si="31"/>
        <v>0</v>
      </c>
      <c r="N87" s="162">
        <v>6.3000000000000003E-4</v>
      </c>
      <c r="O87" s="162">
        <f t="shared" si="32"/>
        <v>0</v>
      </c>
      <c r="P87" s="162">
        <v>0</v>
      </c>
      <c r="Q87" s="162">
        <f t="shared" si="33"/>
        <v>0</v>
      </c>
      <c r="R87" s="163"/>
      <c r="S87" s="163" t="s">
        <v>128</v>
      </c>
      <c r="T87" s="163" t="s">
        <v>129</v>
      </c>
      <c r="U87" s="163">
        <v>0.27200000000000002</v>
      </c>
      <c r="V87" s="163">
        <f t="shared" si="34"/>
        <v>0.54</v>
      </c>
      <c r="W87" s="163"/>
      <c r="X87" s="163" t="s">
        <v>130</v>
      </c>
      <c r="Y87" s="163" t="s">
        <v>131</v>
      </c>
      <c r="Z87" s="152"/>
      <c r="AA87" s="152"/>
      <c r="AB87" s="152"/>
      <c r="AC87" s="152"/>
      <c r="AD87" s="152"/>
      <c r="AE87" s="152"/>
      <c r="AF87" s="152"/>
      <c r="AG87" s="152" t="s">
        <v>132</v>
      </c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80">
        <v>68</v>
      </c>
      <c r="B88" s="181" t="s">
        <v>281</v>
      </c>
      <c r="C88" s="188" t="s">
        <v>282</v>
      </c>
      <c r="D88" s="182" t="s">
        <v>189</v>
      </c>
      <c r="E88" s="183">
        <v>5</v>
      </c>
      <c r="F88" s="184"/>
      <c r="G88" s="185">
        <f t="shared" si="28"/>
        <v>0</v>
      </c>
      <c r="H88" s="164"/>
      <c r="I88" s="163">
        <f t="shared" si="29"/>
        <v>0</v>
      </c>
      <c r="J88" s="164"/>
      <c r="K88" s="163">
        <f t="shared" si="30"/>
        <v>0</v>
      </c>
      <c r="L88" s="163">
        <v>21</v>
      </c>
      <c r="M88" s="163">
        <f t="shared" si="31"/>
        <v>0</v>
      </c>
      <c r="N88" s="162">
        <v>6.9999999999999999E-4</v>
      </c>
      <c r="O88" s="162">
        <f t="shared" si="32"/>
        <v>0</v>
      </c>
      <c r="P88" s="162">
        <v>0</v>
      </c>
      <c r="Q88" s="162">
        <f t="shared" si="33"/>
        <v>0</v>
      </c>
      <c r="R88" s="163"/>
      <c r="S88" s="163" t="s">
        <v>128</v>
      </c>
      <c r="T88" s="163" t="s">
        <v>129</v>
      </c>
      <c r="U88" s="163">
        <v>0.30199999999999999</v>
      </c>
      <c r="V88" s="163">
        <f t="shared" si="34"/>
        <v>1.51</v>
      </c>
      <c r="W88" s="163"/>
      <c r="X88" s="163" t="s">
        <v>130</v>
      </c>
      <c r="Y88" s="163" t="s">
        <v>131</v>
      </c>
      <c r="Z88" s="152"/>
      <c r="AA88" s="152"/>
      <c r="AB88" s="152"/>
      <c r="AC88" s="152"/>
      <c r="AD88" s="152"/>
      <c r="AE88" s="152"/>
      <c r="AF88" s="152"/>
      <c r="AG88" s="152" t="s">
        <v>132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80">
        <v>69</v>
      </c>
      <c r="B89" s="181" t="s">
        <v>283</v>
      </c>
      <c r="C89" s="188" t="s">
        <v>284</v>
      </c>
      <c r="D89" s="182" t="s">
        <v>189</v>
      </c>
      <c r="E89" s="183">
        <v>1</v>
      </c>
      <c r="F89" s="184"/>
      <c r="G89" s="185">
        <f t="shared" si="28"/>
        <v>0</v>
      </c>
      <c r="H89" s="164"/>
      <c r="I89" s="163">
        <f t="shared" si="29"/>
        <v>0</v>
      </c>
      <c r="J89" s="164"/>
      <c r="K89" s="163">
        <f t="shared" si="30"/>
        <v>0</v>
      </c>
      <c r="L89" s="163">
        <v>21</v>
      </c>
      <c r="M89" s="163">
        <f t="shared" si="31"/>
        <v>0</v>
      </c>
      <c r="N89" s="162">
        <v>1.5E-3</v>
      </c>
      <c r="O89" s="162">
        <f t="shared" si="32"/>
        <v>0</v>
      </c>
      <c r="P89" s="162">
        <v>0</v>
      </c>
      <c r="Q89" s="162">
        <f t="shared" si="33"/>
        <v>0</v>
      </c>
      <c r="R89" s="163"/>
      <c r="S89" s="163" t="s">
        <v>128</v>
      </c>
      <c r="T89" s="163" t="s">
        <v>129</v>
      </c>
      <c r="U89" s="163">
        <v>0.16500000000000001</v>
      </c>
      <c r="V89" s="163">
        <f t="shared" si="34"/>
        <v>0.17</v>
      </c>
      <c r="W89" s="163"/>
      <c r="X89" s="163" t="s">
        <v>130</v>
      </c>
      <c r="Y89" s="163" t="s">
        <v>131</v>
      </c>
      <c r="Z89" s="152"/>
      <c r="AA89" s="152"/>
      <c r="AB89" s="152"/>
      <c r="AC89" s="152"/>
      <c r="AD89" s="152"/>
      <c r="AE89" s="152"/>
      <c r="AF89" s="152"/>
      <c r="AG89" s="152" t="s">
        <v>132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ht="22.5" outlineLevel="1" x14ac:dyDescent="0.2">
      <c r="A90" s="180">
        <v>70</v>
      </c>
      <c r="B90" s="181" t="s">
        <v>285</v>
      </c>
      <c r="C90" s="188" t="s">
        <v>286</v>
      </c>
      <c r="D90" s="182" t="s">
        <v>189</v>
      </c>
      <c r="E90" s="183">
        <v>2</v>
      </c>
      <c r="F90" s="184"/>
      <c r="G90" s="185">
        <f t="shared" si="28"/>
        <v>0</v>
      </c>
      <c r="H90" s="164"/>
      <c r="I90" s="163">
        <f t="shared" si="29"/>
        <v>0</v>
      </c>
      <c r="J90" s="164"/>
      <c r="K90" s="163">
        <f t="shared" si="30"/>
        <v>0</v>
      </c>
      <c r="L90" s="163">
        <v>21</v>
      </c>
      <c r="M90" s="163">
        <f t="shared" si="31"/>
        <v>0</v>
      </c>
      <c r="N90" s="162">
        <v>3.6999999999999999E-4</v>
      </c>
      <c r="O90" s="162">
        <f t="shared" si="32"/>
        <v>0</v>
      </c>
      <c r="P90" s="162">
        <v>0</v>
      </c>
      <c r="Q90" s="162">
        <f t="shared" si="33"/>
        <v>0</v>
      </c>
      <c r="R90" s="163"/>
      <c r="S90" s="163" t="s">
        <v>128</v>
      </c>
      <c r="T90" s="163" t="s">
        <v>129</v>
      </c>
      <c r="U90" s="163">
        <v>0.20699999999999999</v>
      </c>
      <c r="V90" s="163">
        <f t="shared" si="34"/>
        <v>0.41</v>
      </c>
      <c r="W90" s="163"/>
      <c r="X90" s="163" t="s">
        <v>130</v>
      </c>
      <c r="Y90" s="163" t="s">
        <v>131</v>
      </c>
      <c r="Z90" s="152"/>
      <c r="AA90" s="152"/>
      <c r="AB90" s="152"/>
      <c r="AC90" s="152"/>
      <c r="AD90" s="152"/>
      <c r="AE90" s="152"/>
      <c r="AF90" s="152"/>
      <c r="AG90" s="152" t="s">
        <v>132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80">
        <v>71</v>
      </c>
      <c r="B91" s="181" t="s">
        <v>287</v>
      </c>
      <c r="C91" s="188" t="s">
        <v>288</v>
      </c>
      <c r="D91" s="182" t="s">
        <v>164</v>
      </c>
      <c r="E91" s="183">
        <v>19.399999999999999</v>
      </c>
      <c r="F91" s="184"/>
      <c r="G91" s="185">
        <f t="shared" si="28"/>
        <v>0</v>
      </c>
      <c r="H91" s="164"/>
      <c r="I91" s="163">
        <f t="shared" si="29"/>
        <v>0</v>
      </c>
      <c r="J91" s="164"/>
      <c r="K91" s="163">
        <f t="shared" si="30"/>
        <v>0</v>
      </c>
      <c r="L91" s="163">
        <v>21</v>
      </c>
      <c r="M91" s="163">
        <f t="shared" si="31"/>
        <v>0</v>
      </c>
      <c r="N91" s="162">
        <v>0</v>
      </c>
      <c r="O91" s="162">
        <f t="shared" si="32"/>
        <v>0</v>
      </c>
      <c r="P91" s="162">
        <v>0</v>
      </c>
      <c r="Q91" s="162">
        <f t="shared" si="33"/>
        <v>0</v>
      </c>
      <c r="R91" s="163"/>
      <c r="S91" s="163" t="s">
        <v>128</v>
      </c>
      <c r="T91" s="163" t="s">
        <v>129</v>
      </c>
      <c r="U91" s="163">
        <v>2.9000000000000001E-2</v>
      </c>
      <c r="V91" s="163">
        <f t="shared" si="34"/>
        <v>0.56000000000000005</v>
      </c>
      <c r="W91" s="163"/>
      <c r="X91" s="163" t="s">
        <v>130</v>
      </c>
      <c r="Y91" s="163" t="s">
        <v>131</v>
      </c>
      <c r="Z91" s="152"/>
      <c r="AA91" s="152"/>
      <c r="AB91" s="152"/>
      <c r="AC91" s="152"/>
      <c r="AD91" s="152"/>
      <c r="AE91" s="152"/>
      <c r="AF91" s="152"/>
      <c r="AG91" s="152" t="s">
        <v>247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74">
        <v>72</v>
      </c>
      <c r="B92" s="175" t="s">
        <v>289</v>
      </c>
      <c r="C92" s="189" t="s">
        <v>290</v>
      </c>
      <c r="D92" s="176" t="s">
        <v>164</v>
      </c>
      <c r="E92" s="177">
        <v>19.399999999999999</v>
      </c>
      <c r="F92" s="178"/>
      <c r="G92" s="179">
        <f t="shared" si="28"/>
        <v>0</v>
      </c>
      <c r="H92" s="164"/>
      <c r="I92" s="163">
        <f t="shared" si="29"/>
        <v>0</v>
      </c>
      <c r="J92" s="164"/>
      <c r="K92" s="163">
        <f t="shared" si="30"/>
        <v>0</v>
      </c>
      <c r="L92" s="163">
        <v>21</v>
      </c>
      <c r="M92" s="163">
        <f t="shared" si="31"/>
        <v>0</v>
      </c>
      <c r="N92" s="162">
        <v>1.0000000000000001E-5</v>
      </c>
      <c r="O92" s="162">
        <f t="shared" si="32"/>
        <v>0</v>
      </c>
      <c r="P92" s="162">
        <v>0</v>
      </c>
      <c r="Q92" s="162">
        <f t="shared" si="33"/>
        <v>0</v>
      </c>
      <c r="R92" s="163"/>
      <c r="S92" s="163" t="s">
        <v>128</v>
      </c>
      <c r="T92" s="163" t="s">
        <v>129</v>
      </c>
      <c r="U92" s="163">
        <v>6.2E-2</v>
      </c>
      <c r="V92" s="163">
        <f t="shared" si="34"/>
        <v>1.2</v>
      </c>
      <c r="W92" s="163"/>
      <c r="X92" s="163" t="s">
        <v>130</v>
      </c>
      <c r="Y92" s="163" t="s">
        <v>131</v>
      </c>
      <c r="Z92" s="152"/>
      <c r="AA92" s="152"/>
      <c r="AB92" s="152"/>
      <c r="AC92" s="152"/>
      <c r="AD92" s="152"/>
      <c r="AE92" s="152"/>
      <c r="AF92" s="152"/>
      <c r="AG92" s="152" t="s">
        <v>247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59">
        <v>73</v>
      </c>
      <c r="B93" s="160" t="s">
        <v>291</v>
      </c>
      <c r="C93" s="190" t="s">
        <v>292</v>
      </c>
      <c r="D93" s="161" t="s">
        <v>0</v>
      </c>
      <c r="E93" s="186"/>
      <c r="F93" s="164"/>
      <c r="G93" s="163">
        <f t="shared" si="28"/>
        <v>0</v>
      </c>
      <c r="H93" s="164"/>
      <c r="I93" s="163">
        <f t="shared" si="29"/>
        <v>0</v>
      </c>
      <c r="J93" s="164"/>
      <c r="K93" s="163">
        <f t="shared" si="30"/>
        <v>0</v>
      </c>
      <c r="L93" s="163">
        <v>21</v>
      </c>
      <c r="M93" s="163">
        <f t="shared" si="31"/>
        <v>0</v>
      </c>
      <c r="N93" s="162">
        <v>0</v>
      </c>
      <c r="O93" s="162">
        <f t="shared" si="32"/>
        <v>0</v>
      </c>
      <c r="P93" s="162">
        <v>0</v>
      </c>
      <c r="Q93" s="162">
        <f t="shared" si="33"/>
        <v>0</v>
      </c>
      <c r="R93" s="163"/>
      <c r="S93" s="163" t="s">
        <v>128</v>
      </c>
      <c r="T93" s="163" t="s">
        <v>129</v>
      </c>
      <c r="U93" s="163">
        <v>0</v>
      </c>
      <c r="V93" s="163">
        <f t="shared" si="34"/>
        <v>0</v>
      </c>
      <c r="W93" s="163"/>
      <c r="X93" s="163" t="s">
        <v>227</v>
      </c>
      <c r="Y93" s="163" t="s">
        <v>131</v>
      </c>
      <c r="Z93" s="152"/>
      <c r="AA93" s="152"/>
      <c r="AB93" s="152"/>
      <c r="AC93" s="152"/>
      <c r="AD93" s="152"/>
      <c r="AE93" s="152"/>
      <c r="AF93" s="152"/>
      <c r="AG93" s="152" t="s">
        <v>228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x14ac:dyDescent="0.2">
      <c r="A94" s="167" t="s">
        <v>123</v>
      </c>
      <c r="B94" s="168" t="s">
        <v>76</v>
      </c>
      <c r="C94" s="187" t="s">
        <v>77</v>
      </c>
      <c r="D94" s="169"/>
      <c r="E94" s="170"/>
      <c r="F94" s="171"/>
      <c r="G94" s="172">
        <f>SUMIF(AG95:AG108,"&lt;&gt;NOR",G95:G108)</f>
        <v>0</v>
      </c>
      <c r="H94" s="166"/>
      <c r="I94" s="166">
        <f>SUM(I95:I108)</f>
        <v>0</v>
      </c>
      <c r="J94" s="166"/>
      <c r="K94" s="166">
        <f>SUM(K95:K108)</f>
        <v>0</v>
      </c>
      <c r="L94" s="166"/>
      <c r="M94" s="166">
        <f>SUM(M95:M108)</f>
        <v>0</v>
      </c>
      <c r="N94" s="165"/>
      <c r="O94" s="165">
        <f>SUM(O95:O108)</f>
        <v>0.06</v>
      </c>
      <c r="P94" s="165"/>
      <c r="Q94" s="165">
        <f>SUM(Q95:Q108)</f>
        <v>7.0000000000000007E-2</v>
      </c>
      <c r="R94" s="166"/>
      <c r="S94" s="166"/>
      <c r="T94" s="166"/>
      <c r="U94" s="166"/>
      <c r="V94" s="166">
        <f>SUM(V95:V108)</f>
        <v>7.2700000000000005</v>
      </c>
      <c r="W94" s="166"/>
      <c r="X94" s="166"/>
      <c r="Y94" s="166"/>
      <c r="AG94" t="s">
        <v>124</v>
      </c>
    </row>
    <row r="95" spans="1:60" outlineLevel="1" x14ac:dyDescent="0.2">
      <c r="A95" s="180">
        <v>74</v>
      </c>
      <c r="B95" s="181" t="s">
        <v>293</v>
      </c>
      <c r="C95" s="188" t="s">
        <v>294</v>
      </c>
      <c r="D95" s="182" t="s">
        <v>272</v>
      </c>
      <c r="E95" s="183">
        <v>1</v>
      </c>
      <c r="F95" s="184"/>
      <c r="G95" s="185">
        <f t="shared" ref="G95:G108" si="35">ROUND(E95*F95,2)</f>
        <v>0</v>
      </c>
      <c r="H95" s="164"/>
      <c r="I95" s="163">
        <f t="shared" ref="I95:I108" si="36">ROUND(E95*H95,2)</f>
        <v>0</v>
      </c>
      <c r="J95" s="164"/>
      <c r="K95" s="163">
        <f t="shared" ref="K95:K108" si="37">ROUND(E95*J95,2)</f>
        <v>0</v>
      </c>
      <c r="L95" s="163">
        <v>21</v>
      </c>
      <c r="M95" s="163">
        <f t="shared" ref="M95:M108" si="38">G95*(1+L95/100)</f>
        <v>0</v>
      </c>
      <c r="N95" s="162">
        <v>0</v>
      </c>
      <c r="O95" s="162">
        <f t="shared" ref="O95:O108" si="39">ROUND(E95*N95,2)</f>
        <v>0</v>
      </c>
      <c r="P95" s="162">
        <v>1.933E-2</v>
      </c>
      <c r="Q95" s="162">
        <f t="shared" ref="Q95:Q108" si="40">ROUND(E95*P95,2)</f>
        <v>0.02</v>
      </c>
      <c r="R95" s="163"/>
      <c r="S95" s="163" t="s">
        <v>128</v>
      </c>
      <c r="T95" s="163" t="s">
        <v>129</v>
      </c>
      <c r="U95" s="163">
        <v>0.59</v>
      </c>
      <c r="V95" s="163">
        <f t="shared" ref="V95:V108" si="41">ROUND(E95*U95,2)</f>
        <v>0.59</v>
      </c>
      <c r="W95" s="163"/>
      <c r="X95" s="163" t="s">
        <v>130</v>
      </c>
      <c r="Y95" s="163" t="s">
        <v>131</v>
      </c>
      <c r="Z95" s="152"/>
      <c r="AA95" s="152"/>
      <c r="AB95" s="152"/>
      <c r="AC95" s="152"/>
      <c r="AD95" s="152"/>
      <c r="AE95" s="152"/>
      <c r="AF95" s="152"/>
      <c r="AG95" s="152" t="s">
        <v>132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ht="22.5" outlineLevel="1" x14ac:dyDescent="0.2">
      <c r="A96" s="180">
        <v>75</v>
      </c>
      <c r="B96" s="181" t="s">
        <v>295</v>
      </c>
      <c r="C96" s="188" t="s">
        <v>296</v>
      </c>
      <c r="D96" s="182" t="s">
        <v>272</v>
      </c>
      <c r="E96" s="183">
        <v>2</v>
      </c>
      <c r="F96" s="184"/>
      <c r="G96" s="185">
        <f t="shared" si="35"/>
        <v>0</v>
      </c>
      <c r="H96" s="164"/>
      <c r="I96" s="163">
        <f t="shared" si="36"/>
        <v>0</v>
      </c>
      <c r="J96" s="164"/>
      <c r="K96" s="163">
        <f t="shared" si="37"/>
        <v>0</v>
      </c>
      <c r="L96" s="163">
        <v>21</v>
      </c>
      <c r="M96" s="163">
        <f t="shared" si="38"/>
        <v>0</v>
      </c>
      <c r="N96" s="162">
        <v>1.8870000000000001E-2</v>
      </c>
      <c r="O96" s="162">
        <f t="shared" si="39"/>
        <v>0.04</v>
      </c>
      <c r="P96" s="162">
        <v>0</v>
      </c>
      <c r="Q96" s="162">
        <f t="shared" si="40"/>
        <v>0</v>
      </c>
      <c r="R96" s="163"/>
      <c r="S96" s="163" t="s">
        <v>128</v>
      </c>
      <c r="T96" s="163" t="s">
        <v>129</v>
      </c>
      <c r="U96" s="163">
        <v>0.97299999999999998</v>
      </c>
      <c r="V96" s="163">
        <f t="shared" si="41"/>
        <v>1.95</v>
      </c>
      <c r="W96" s="163"/>
      <c r="X96" s="163" t="s">
        <v>130</v>
      </c>
      <c r="Y96" s="163" t="s">
        <v>131</v>
      </c>
      <c r="Z96" s="152"/>
      <c r="AA96" s="152"/>
      <c r="AB96" s="152"/>
      <c r="AC96" s="152"/>
      <c r="AD96" s="152"/>
      <c r="AE96" s="152"/>
      <c r="AF96" s="152"/>
      <c r="AG96" s="152" t="s">
        <v>132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80">
        <v>76</v>
      </c>
      <c r="B97" s="181" t="s">
        <v>297</v>
      </c>
      <c r="C97" s="188" t="s">
        <v>298</v>
      </c>
      <c r="D97" s="182" t="s">
        <v>272</v>
      </c>
      <c r="E97" s="183">
        <v>1</v>
      </c>
      <c r="F97" s="184"/>
      <c r="G97" s="185">
        <f t="shared" si="35"/>
        <v>0</v>
      </c>
      <c r="H97" s="164"/>
      <c r="I97" s="163">
        <f t="shared" si="36"/>
        <v>0</v>
      </c>
      <c r="J97" s="164"/>
      <c r="K97" s="163">
        <f t="shared" si="37"/>
        <v>0</v>
      </c>
      <c r="L97" s="163">
        <v>21</v>
      </c>
      <c r="M97" s="163">
        <f t="shared" si="38"/>
        <v>0</v>
      </c>
      <c r="N97" s="162">
        <v>0</v>
      </c>
      <c r="O97" s="162">
        <f t="shared" si="39"/>
        <v>0</v>
      </c>
      <c r="P97" s="162">
        <v>1.107E-2</v>
      </c>
      <c r="Q97" s="162">
        <f t="shared" si="40"/>
        <v>0.01</v>
      </c>
      <c r="R97" s="163"/>
      <c r="S97" s="163" t="s">
        <v>128</v>
      </c>
      <c r="T97" s="163" t="s">
        <v>129</v>
      </c>
      <c r="U97" s="163">
        <v>0.22700000000000001</v>
      </c>
      <c r="V97" s="163">
        <f t="shared" si="41"/>
        <v>0.23</v>
      </c>
      <c r="W97" s="163"/>
      <c r="X97" s="163" t="s">
        <v>130</v>
      </c>
      <c r="Y97" s="163" t="s">
        <v>131</v>
      </c>
      <c r="Z97" s="152"/>
      <c r="AA97" s="152"/>
      <c r="AB97" s="152"/>
      <c r="AC97" s="152"/>
      <c r="AD97" s="152"/>
      <c r="AE97" s="152"/>
      <c r="AF97" s="152"/>
      <c r="AG97" s="152" t="s">
        <v>132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80">
        <v>77</v>
      </c>
      <c r="B98" s="181" t="s">
        <v>299</v>
      </c>
      <c r="C98" s="188" t="s">
        <v>300</v>
      </c>
      <c r="D98" s="182" t="s">
        <v>272</v>
      </c>
      <c r="E98" s="183">
        <v>2</v>
      </c>
      <c r="F98" s="184"/>
      <c r="G98" s="185">
        <f t="shared" si="35"/>
        <v>0</v>
      </c>
      <c r="H98" s="164"/>
      <c r="I98" s="163">
        <f t="shared" si="36"/>
        <v>0</v>
      </c>
      <c r="J98" s="164"/>
      <c r="K98" s="163">
        <f t="shared" si="37"/>
        <v>0</v>
      </c>
      <c r="L98" s="163">
        <v>21</v>
      </c>
      <c r="M98" s="163">
        <f t="shared" si="38"/>
        <v>0</v>
      </c>
      <c r="N98" s="162">
        <v>0</v>
      </c>
      <c r="O98" s="162">
        <f t="shared" si="39"/>
        <v>0</v>
      </c>
      <c r="P98" s="162">
        <v>1.9460000000000002E-2</v>
      </c>
      <c r="Q98" s="162">
        <f t="shared" si="40"/>
        <v>0.04</v>
      </c>
      <c r="R98" s="163"/>
      <c r="S98" s="163" t="s">
        <v>128</v>
      </c>
      <c r="T98" s="163" t="s">
        <v>129</v>
      </c>
      <c r="U98" s="163">
        <v>0.38200000000000001</v>
      </c>
      <c r="V98" s="163">
        <f t="shared" si="41"/>
        <v>0.76</v>
      </c>
      <c r="W98" s="163"/>
      <c r="X98" s="163" t="s">
        <v>130</v>
      </c>
      <c r="Y98" s="163" t="s">
        <v>131</v>
      </c>
      <c r="Z98" s="152"/>
      <c r="AA98" s="152"/>
      <c r="AB98" s="152"/>
      <c r="AC98" s="152"/>
      <c r="AD98" s="152"/>
      <c r="AE98" s="152"/>
      <c r="AF98" s="152"/>
      <c r="AG98" s="152" t="s">
        <v>247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80">
        <v>78</v>
      </c>
      <c r="B99" s="181" t="s">
        <v>301</v>
      </c>
      <c r="C99" s="188" t="s">
        <v>302</v>
      </c>
      <c r="D99" s="182" t="s">
        <v>272</v>
      </c>
      <c r="E99" s="183">
        <v>1</v>
      </c>
      <c r="F99" s="184"/>
      <c r="G99" s="185">
        <f t="shared" si="35"/>
        <v>0</v>
      </c>
      <c r="H99" s="164"/>
      <c r="I99" s="163">
        <f t="shared" si="36"/>
        <v>0</v>
      </c>
      <c r="J99" s="164"/>
      <c r="K99" s="163">
        <f t="shared" si="37"/>
        <v>0</v>
      </c>
      <c r="L99" s="163">
        <v>21</v>
      </c>
      <c r="M99" s="163">
        <f t="shared" si="38"/>
        <v>0</v>
      </c>
      <c r="N99" s="162">
        <v>1.7010000000000001E-2</v>
      </c>
      <c r="O99" s="162">
        <f t="shared" si="39"/>
        <v>0.02</v>
      </c>
      <c r="P99" s="162">
        <v>0</v>
      </c>
      <c r="Q99" s="162">
        <f t="shared" si="40"/>
        <v>0</v>
      </c>
      <c r="R99" s="163"/>
      <c r="S99" s="163" t="s">
        <v>128</v>
      </c>
      <c r="T99" s="163" t="s">
        <v>129</v>
      </c>
      <c r="U99" s="163">
        <v>1.1890000000000001</v>
      </c>
      <c r="V99" s="163">
        <f t="shared" si="41"/>
        <v>1.19</v>
      </c>
      <c r="W99" s="163"/>
      <c r="X99" s="163" t="s">
        <v>130</v>
      </c>
      <c r="Y99" s="163" t="s">
        <v>131</v>
      </c>
      <c r="Z99" s="152"/>
      <c r="AA99" s="152"/>
      <c r="AB99" s="152"/>
      <c r="AC99" s="152"/>
      <c r="AD99" s="152"/>
      <c r="AE99" s="152"/>
      <c r="AF99" s="152"/>
      <c r="AG99" s="152" t="s">
        <v>132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80">
        <v>79</v>
      </c>
      <c r="B100" s="181" t="s">
        <v>303</v>
      </c>
      <c r="C100" s="188" t="s">
        <v>304</v>
      </c>
      <c r="D100" s="182" t="s">
        <v>272</v>
      </c>
      <c r="E100" s="183">
        <v>1</v>
      </c>
      <c r="F100" s="184"/>
      <c r="G100" s="185">
        <f t="shared" si="35"/>
        <v>0</v>
      </c>
      <c r="H100" s="164"/>
      <c r="I100" s="163">
        <f t="shared" si="36"/>
        <v>0</v>
      </c>
      <c r="J100" s="164"/>
      <c r="K100" s="163">
        <f t="shared" si="37"/>
        <v>0</v>
      </c>
      <c r="L100" s="163">
        <v>21</v>
      </c>
      <c r="M100" s="163">
        <f t="shared" si="38"/>
        <v>0</v>
      </c>
      <c r="N100" s="162">
        <v>4.3699999999999998E-3</v>
      </c>
      <c r="O100" s="162">
        <f t="shared" si="39"/>
        <v>0</v>
      </c>
      <c r="P100" s="162">
        <v>0</v>
      </c>
      <c r="Q100" s="162">
        <f t="shared" si="40"/>
        <v>0</v>
      </c>
      <c r="R100" s="163"/>
      <c r="S100" s="163" t="s">
        <v>128</v>
      </c>
      <c r="T100" s="163" t="s">
        <v>129</v>
      </c>
      <c r="U100" s="163">
        <v>0.50700000000000001</v>
      </c>
      <c r="V100" s="163">
        <f t="shared" si="41"/>
        <v>0.51</v>
      </c>
      <c r="W100" s="163"/>
      <c r="X100" s="163" t="s">
        <v>130</v>
      </c>
      <c r="Y100" s="163" t="s">
        <v>131</v>
      </c>
      <c r="Z100" s="152"/>
      <c r="AA100" s="152"/>
      <c r="AB100" s="152"/>
      <c r="AC100" s="152"/>
      <c r="AD100" s="152"/>
      <c r="AE100" s="152"/>
      <c r="AF100" s="152"/>
      <c r="AG100" s="152" t="s">
        <v>132</v>
      </c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80">
        <v>80</v>
      </c>
      <c r="B101" s="181" t="s">
        <v>305</v>
      </c>
      <c r="C101" s="188" t="s">
        <v>306</v>
      </c>
      <c r="D101" s="182" t="s">
        <v>272</v>
      </c>
      <c r="E101" s="183">
        <v>2</v>
      </c>
      <c r="F101" s="184"/>
      <c r="G101" s="185">
        <f t="shared" si="35"/>
        <v>0</v>
      </c>
      <c r="H101" s="164"/>
      <c r="I101" s="163">
        <f t="shared" si="36"/>
        <v>0</v>
      </c>
      <c r="J101" s="164"/>
      <c r="K101" s="163">
        <f t="shared" si="37"/>
        <v>0</v>
      </c>
      <c r="L101" s="163">
        <v>21</v>
      </c>
      <c r="M101" s="163">
        <f t="shared" si="38"/>
        <v>0</v>
      </c>
      <c r="N101" s="162">
        <v>1.7000000000000001E-4</v>
      </c>
      <c r="O101" s="162">
        <f t="shared" si="39"/>
        <v>0</v>
      </c>
      <c r="P101" s="162">
        <v>0</v>
      </c>
      <c r="Q101" s="162">
        <f t="shared" si="40"/>
        <v>0</v>
      </c>
      <c r="R101" s="163"/>
      <c r="S101" s="163" t="s">
        <v>128</v>
      </c>
      <c r="T101" s="163" t="s">
        <v>129</v>
      </c>
      <c r="U101" s="163">
        <v>0.22700000000000001</v>
      </c>
      <c r="V101" s="163">
        <f t="shared" si="41"/>
        <v>0.45</v>
      </c>
      <c r="W101" s="163"/>
      <c r="X101" s="163" t="s">
        <v>130</v>
      </c>
      <c r="Y101" s="163" t="s">
        <v>131</v>
      </c>
      <c r="Z101" s="152"/>
      <c r="AA101" s="152"/>
      <c r="AB101" s="152"/>
      <c r="AC101" s="152"/>
      <c r="AD101" s="152"/>
      <c r="AE101" s="152"/>
      <c r="AF101" s="152"/>
      <c r="AG101" s="152" t="s">
        <v>132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80">
        <v>81</v>
      </c>
      <c r="B102" s="181" t="s">
        <v>307</v>
      </c>
      <c r="C102" s="188" t="s">
        <v>308</v>
      </c>
      <c r="D102" s="182" t="s">
        <v>272</v>
      </c>
      <c r="E102" s="183">
        <v>1</v>
      </c>
      <c r="F102" s="184"/>
      <c r="G102" s="185">
        <f t="shared" si="35"/>
        <v>0</v>
      </c>
      <c r="H102" s="164"/>
      <c r="I102" s="163">
        <f t="shared" si="36"/>
        <v>0</v>
      </c>
      <c r="J102" s="164"/>
      <c r="K102" s="163">
        <f t="shared" si="37"/>
        <v>0</v>
      </c>
      <c r="L102" s="163">
        <v>21</v>
      </c>
      <c r="M102" s="163">
        <f t="shared" si="38"/>
        <v>0</v>
      </c>
      <c r="N102" s="162">
        <v>2.4000000000000001E-4</v>
      </c>
      <c r="O102" s="162">
        <f t="shared" si="39"/>
        <v>0</v>
      </c>
      <c r="P102" s="162">
        <v>0</v>
      </c>
      <c r="Q102" s="162">
        <f t="shared" si="40"/>
        <v>0</v>
      </c>
      <c r="R102" s="163"/>
      <c r="S102" s="163" t="s">
        <v>128</v>
      </c>
      <c r="T102" s="163" t="s">
        <v>129</v>
      </c>
      <c r="U102" s="163">
        <v>0.124</v>
      </c>
      <c r="V102" s="163">
        <f t="shared" si="41"/>
        <v>0.12</v>
      </c>
      <c r="W102" s="163"/>
      <c r="X102" s="163" t="s">
        <v>130</v>
      </c>
      <c r="Y102" s="163" t="s">
        <v>131</v>
      </c>
      <c r="Z102" s="152"/>
      <c r="AA102" s="152"/>
      <c r="AB102" s="152"/>
      <c r="AC102" s="152"/>
      <c r="AD102" s="152"/>
      <c r="AE102" s="152"/>
      <c r="AF102" s="152"/>
      <c r="AG102" s="152" t="s">
        <v>132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ht="22.5" outlineLevel="1" x14ac:dyDescent="0.2">
      <c r="A103" s="180">
        <v>82</v>
      </c>
      <c r="B103" s="181" t="s">
        <v>309</v>
      </c>
      <c r="C103" s="188" t="s">
        <v>310</v>
      </c>
      <c r="D103" s="182" t="s">
        <v>189</v>
      </c>
      <c r="E103" s="183">
        <v>1</v>
      </c>
      <c r="F103" s="184"/>
      <c r="G103" s="185">
        <f t="shared" si="35"/>
        <v>0</v>
      </c>
      <c r="H103" s="164"/>
      <c r="I103" s="163">
        <f t="shared" si="36"/>
        <v>0</v>
      </c>
      <c r="J103" s="164"/>
      <c r="K103" s="163">
        <f t="shared" si="37"/>
        <v>0</v>
      </c>
      <c r="L103" s="163">
        <v>21</v>
      </c>
      <c r="M103" s="163">
        <f t="shared" si="38"/>
        <v>0</v>
      </c>
      <c r="N103" s="162">
        <v>8.4999999999999995E-4</v>
      </c>
      <c r="O103" s="162">
        <f t="shared" si="39"/>
        <v>0</v>
      </c>
      <c r="P103" s="162">
        <v>0</v>
      </c>
      <c r="Q103" s="162">
        <f t="shared" si="40"/>
        <v>0</v>
      </c>
      <c r="R103" s="163"/>
      <c r="S103" s="163" t="s">
        <v>128</v>
      </c>
      <c r="T103" s="163" t="s">
        <v>129</v>
      </c>
      <c r="U103" s="163">
        <v>0.44500000000000001</v>
      </c>
      <c r="V103" s="163">
        <f t="shared" si="41"/>
        <v>0.45</v>
      </c>
      <c r="W103" s="163"/>
      <c r="X103" s="163" t="s">
        <v>130</v>
      </c>
      <c r="Y103" s="163" t="s">
        <v>131</v>
      </c>
      <c r="Z103" s="152"/>
      <c r="AA103" s="152"/>
      <c r="AB103" s="152"/>
      <c r="AC103" s="152"/>
      <c r="AD103" s="152"/>
      <c r="AE103" s="152"/>
      <c r="AF103" s="152"/>
      <c r="AG103" s="152" t="s">
        <v>247</v>
      </c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1" x14ac:dyDescent="0.2">
      <c r="A104" s="180">
        <v>83</v>
      </c>
      <c r="B104" s="181" t="s">
        <v>311</v>
      </c>
      <c r="C104" s="188" t="s">
        <v>312</v>
      </c>
      <c r="D104" s="182" t="s">
        <v>272</v>
      </c>
      <c r="E104" s="183">
        <v>2</v>
      </c>
      <c r="F104" s="184"/>
      <c r="G104" s="185">
        <f t="shared" si="35"/>
        <v>0</v>
      </c>
      <c r="H104" s="164"/>
      <c r="I104" s="163">
        <f t="shared" si="36"/>
        <v>0</v>
      </c>
      <c r="J104" s="164"/>
      <c r="K104" s="163">
        <f t="shared" si="37"/>
        <v>0</v>
      </c>
      <c r="L104" s="163">
        <v>21</v>
      </c>
      <c r="M104" s="163">
        <f t="shared" si="38"/>
        <v>0</v>
      </c>
      <c r="N104" s="162">
        <v>0</v>
      </c>
      <c r="O104" s="162">
        <f t="shared" si="39"/>
        <v>0</v>
      </c>
      <c r="P104" s="162">
        <v>1.56E-3</v>
      </c>
      <c r="Q104" s="162">
        <f t="shared" si="40"/>
        <v>0</v>
      </c>
      <c r="R104" s="163"/>
      <c r="S104" s="163" t="s">
        <v>128</v>
      </c>
      <c r="T104" s="163" t="s">
        <v>129</v>
      </c>
      <c r="U104" s="163">
        <v>0.217</v>
      </c>
      <c r="V104" s="163">
        <f t="shared" si="41"/>
        <v>0.43</v>
      </c>
      <c r="W104" s="163"/>
      <c r="X104" s="163" t="s">
        <v>130</v>
      </c>
      <c r="Y104" s="163" t="s">
        <v>131</v>
      </c>
      <c r="Z104" s="152"/>
      <c r="AA104" s="152"/>
      <c r="AB104" s="152"/>
      <c r="AC104" s="152"/>
      <c r="AD104" s="152"/>
      <c r="AE104" s="152"/>
      <c r="AF104" s="152"/>
      <c r="AG104" s="152" t="s">
        <v>247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ht="33.75" outlineLevel="1" x14ac:dyDescent="0.2">
      <c r="A105" s="180">
        <v>84</v>
      </c>
      <c r="B105" s="181" t="s">
        <v>313</v>
      </c>
      <c r="C105" s="188" t="s">
        <v>314</v>
      </c>
      <c r="D105" s="182" t="s">
        <v>189</v>
      </c>
      <c r="E105" s="183">
        <v>1</v>
      </c>
      <c r="F105" s="184"/>
      <c r="G105" s="185">
        <f t="shared" si="35"/>
        <v>0</v>
      </c>
      <c r="H105" s="164"/>
      <c r="I105" s="163">
        <f t="shared" si="36"/>
        <v>0</v>
      </c>
      <c r="J105" s="164"/>
      <c r="K105" s="163">
        <f t="shared" si="37"/>
        <v>0</v>
      </c>
      <c r="L105" s="163">
        <v>21</v>
      </c>
      <c r="M105" s="163">
        <f t="shared" si="38"/>
        <v>0</v>
      </c>
      <c r="N105" s="162">
        <v>2.7999999999999998E-4</v>
      </c>
      <c r="O105" s="162">
        <f t="shared" si="39"/>
        <v>0</v>
      </c>
      <c r="P105" s="162">
        <v>0</v>
      </c>
      <c r="Q105" s="162">
        <f t="shared" si="40"/>
        <v>0</v>
      </c>
      <c r="R105" s="163"/>
      <c r="S105" s="163" t="s">
        <v>128</v>
      </c>
      <c r="T105" s="163" t="s">
        <v>129</v>
      </c>
      <c r="U105" s="163">
        <v>0.246</v>
      </c>
      <c r="V105" s="163">
        <f t="shared" si="41"/>
        <v>0.25</v>
      </c>
      <c r="W105" s="163"/>
      <c r="X105" s="163" t="s">
        <v>130</v>
      </c>
      <c r="Y105" s="163" t="s">
        <v>131</v>
      </c>
      <c r="Z105" s="152"/>
      <c r="AA105" s="152"/>
      <c r="AB105" s="152"/>
      <c r="AC105" s="152"/>
      <c r="AD105" s="152"/>
      <c r="AE105" s="152"/>
      <c r="AF105" s="152"/>
      <c r="AG105" s="152" t="s">
        <v>132</v>
      </c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1" x14ac:dyDescent="0.2">
      <c r="A106" s="180">
        <v>85</v>
      </c>
      <c r="B106" s="181" t="s">
        <v>315</v>
      </c>
      <c r="C106" s="188" t="s">
        <v>316</v>
      </c>
      <c r="D106" s="182" t="s">
        <v>189</v>
      </c>
      <c r="E106" s="183">
        <v>1</v>
      </c>
      <c r="F106" s="184"/>
      <c r="G106" s="185">
        <f t="shared" si="35"/>
        <v>0</v>
      </c>
      <c r="H106" s="164"/>
      <c r="I106" s="163">
        <f t="shared" si="36"/>
        <v>0</v>
      </c>
      <c r="J106" s="164"/>
      <c r="K106" s="163">
        <f t="shared" si="37"/>
        <v>0</v>
      </c>
      <c r="L106" s="163">
        <v>21</v>
      </c>
      <c r="M106" s="163">
        <f t="shared" si="38"/>
        <v>0</v>
      </c>
      <c r="N106" s="162">
        <v>2.0000000000000001E-4</v>
      </c>
      <c r="O106" s="162">
        <f t="shared" si="39"/>
        <v>0</v>
      </c>
      <c r="P106" s="162">
        <v>0</v>
      </c>
      <c r="Q106" s="162">
        <f t="shared" si="40"/>
        <v>0</v>
      </c>
      <c r="R106" s="163"/>
      <c r="S106" s="163" t="s">
        <v>128</v>
      </c>
      <c r="T106" s="163" t="s">
        <v>129</v>
      </c>
      <c r="U106" s="163">
        <v>0.246</v>
      </c>
      <c r="V106" s="163">
        <f t="shared" si="41"/>
        <v>0.25</v>
      </c>
      <c r="W106" s="163"/>
      <c r="X106" s="163" t="s">
        <v>130</v>
      </c>
      <c r="Y106" s="163" t="s">
        <v>131</v>
      </c>
      <c r="Z106" s="152"/>
      <c r="AA106" s="152"/>
      <c r="AB106" s="152"/>
      <c r="AC106" s="152"/>
      <c r="AD106" s="152"/>
      <c r="AE106" s="152"/>
      <c r="AF106" s="152"/>
      <c r="AG106" s="152" t="s">
        <v>132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1" x14ac:dyDescent="0.2">
      <c r="A107" s="180">
        <v>86</v>
      </c>
      <c r="B107" s="181" t="s">
        <v>317</v>
      </c>
      <c r="C107" s="188" t="s">
        <v>318</v>
      </c>
      <c r="D107" s="182" t="s">
        <v>189</v>
      </c>
      <c r="E107" s="183">
        <v>2</v>
      </c>
      <c r="F107" s="184"/>
      <c r="G107" s="185">
        <f t="shared" si="35"/>
        <v>0</v>
      </c>
      <c r="H107" s="164"/>
      <c r="I107" s="163">
        <f t="shared" si="36"/>
        <v>0</v>
      </c>
      <c r="J107" s="164"/>
      <c r="K107" s="163">
        <f t="shared" si="37"/>
        <v>0</v>
      </c>
      <c r="L107" s="163">
        <v>21</v>
      </c>
      <c r="M107" s="163">
        <f t="shared" si="38"/>
        <v>0</v>
      </c>
      <c r="N107" s="162">
        <v>3.6999999999999999E-4</v>
      </c>
      <c r="O107" s="162">
        <f t="shared" si="39"/>
        <v>0</v>
      </c>
      <c r="P107" s="162">
        <v>0</v>
      </c>
      <c r="Q107" s="162">
        <f t="shared" si="40"/>
        <v>0</v>
      </c>
      <c r="R107" s="163" t="s">
        <v>194</v>
      </c>
      <c r="S107" s="163" t="s">
        <v>128</v>
      </c>
      <c r="T107" s="163" t="s">
        <v>129</v>
      </c>
      <c r="U107" s="163">
        <v>0</v>
      </c>
      <c r="V107" s="163">
        <f t="shared" si="41"/>
        <v>0</v>
      </c>
      <c r="W107" s="163"/>
      <c r="X107" s="163" t="s">
        <v>195</v>
      </c>
      <c r="Y107" s="163" t="s">
        <v>131</v>
      </c>
      <c r="Z107" s="152"/>
      <c r="AA107" s="152"/>
      <c r="AB107" s="152"/>
      <c r="AC107" s="152"/>
      <c r="AD107" s="152"/>
      <c r="AE107" s="152"/>
      <c r="AF107" s="152"/>
      <c r="AG107" s="152" t="s">
        <v>196</v>
      </c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80">
        <v>87</v>
      </c>
      <c r="B108" s="181" t="s">
        <v>319</v>
      </c>
      <c r="C108" s="188" t="s">
        <v>320</v>
      </c>
      <c r="D108" s="182" t="s">
        <v>180</v>
      </c>
      <c r="E108" s="183">
        <v>6.1769999999999999E-2</v>
      </c>
      <c r="F108" s="184"/>
      <c r="G108" s="185">
        <f t="shared" si="35"/>
        <v>0</v>
      </c>
      <c r="H108" s="164"/>
      <c r="I108" s="163">
        <f t="shared" si="36"/>
        <v>0</v>
      </c>
      <c r="J108" s="164"/>
      <c r="K108" s="163">
        <f t="shared" si="37"/>
        <v>0</v>
      </c>
      <c r="L108" s="163">
        <v>21</v>
      </c>
      <c r="M108" s="163">
        <f t="shared" si="38"/>
        <v>0</v>
      </c>
      <c r="N108" s="162">
        <v>0</v>
      </c>
      <c r="O108" s="162">
        <f t="shared" si="39"/>
        <v>0</v>
      </c>
      <c r="P108" s="162">
        <v>0</v>
      </c>
      <c r="Q108" s="162">
        <f t="shared" si="40"/>
        <v>0</v>
      </c>
      <c r="R108" s="163"/>
      <c r="S108" s="163" t="s">
        <v>128</v>
      </c>
      <c r="T108" s="163" t="s">
        <v>129</v>
      </c>
      <c r="U108" s="163">
        <v>1.5169999999999999</v>
      </c>
      <c r="V108" s="163">
        <f t="shared" si="41"/>
        <v>0.09</v>
      </c>
      <c r="W108" s="163"/>
      <c r="X108" s="163" t="s">
        <v>227</v>
      </c>
      <c r="Y108" s="163" t="s">
        <v>131</v>
      </c>
      <c r="Z108" s="152"/>
      <c r="AA108" s="152"/>
      <c r="AB108" s="152"/>
      <c r="AC108" s="152"/>
      <c r="AD108" s="152"/>
      <c r="AE108" s="152"/>
      <c r="AF108" s="152"/>
      <c r="AG108" s="152" t="s">
        <v>228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x14ac:dyDescent="0.2">
      <c r="A109" s="167" t="s">
        <v>123</v>
      </c>
      <c r="B109" s="168" t="s">
        <v>78</v>
      </c>
      <c r="C109" s="187" t="s">
        <v>79</v>
      </c>
      <c r="D109" s="169"/>
      <c r="E109" s="170"/>
      <c r="F109" s="171"/>
      <c r="G109" s="172">
        <f>SUMIF(AG110:AG110,"&lt;&gt;NOR",G110:G110)</f>
        <v>0</v>
      </c>
      <c r="H109" s="166"/>
      <c r="I109" s="166">
        <f>SUM(I110:I110)</f>
        <v>0</v>
      </c>
      <c r="J109" s="166"/>
      <c r="K109" s="166">
        <f>SUM(K110:K110)</f>
        <v>0</v>
      </c>
      <c r="L109" s="166"/>
      <c r="M109" s="166">
        <f>SUM(M110:M110)</f>
        <v>0</v>
      </c>
      <c r="N109" s="165"/>
      <c r="O109" s="165">
        <f>SUM(O110:O110)</f>
        <v>0.01</v>
      </c>
      <c r="P109" s="165"/>
      <c r="Q109" s="165">
        <f>SUM(Q110:Q110)</f>
        <v>0</v>
      </c>
      <c r="R109" s="166"/>
      <c r="S109" s="166"/>
      <c r="T109" s="166"/>
      <c r="U109" s="166"/>
      <c r="V109" s="166">
        <f>SUM(V110:V110)</f>
        <v>3.54</v>
      </c>
      <c r="W109" s="166"/>
      <c r="X109" s="166"/>
      <c r="Y109" s="166"/>
      <c r="AG109" t="s">
        <v>124</v>
      </c>
    </row>
    <row r="110" spans="1:60" outlineLevel="1" x14ac:dyDescent="0.2">
      <c r="A110" s="180">
        <v>88</v>
      </c>
      <c r="B110" s="181" t="s">
        <v>321</v>
      </c>
      <c r="C110" s="188" t="s">
        <v>322</v>
      </c>
      <c r="D110" s="182" t="s">
        <v>272</v>
      </c>
      <c r="E110" s="183">
        <v>2</v>
      </c>
      <c r="F110" s="184"/>
      <c r="G110" s="185">
        <f>ROUND(E110*F110,2)</f>
        <v>0</v>
      </c>
      <c r="H110" s="164"/>
      <c r="I110" s="163">
        <f>ROUND(E110*H110,2)</f>
        <v>0</v>
      </c>
      <c r="J110" s="164"/>
      <c r="K110" s="163">
        <f>ROUND(E110*J110,2)</f>
        <v>0</v>
      </c>
      <c r="L110" s="163">
        <v>21</v>
      </c>
      <c r="M110" s="163">
        <f>G110*(1+L110/100)</f>
        <v>0</v>
      </c>
      <c r="N110" s="162">
        <v>7.3000000000000001E-3</v>
      </c>
      <c r="O110" s="162">
        <f>ROUND(E110*N110,2)</f>
        <v>0.01</v>
      </c>
      <c r="P110" s="162">
        <v>0</v>
      </c>
      <c r="Q110" s="162">
        <f>ROUND(E110*P110,2)</f>
        <v>0</v>
      </c>
      <c r="R110" s="163"/>
      <c r="S110" s="163" t="s">
        <v>128</v>
      </c>
      <c r="T110" s="163" t="s">
        <v>129</v>
      </c>
      <c r="U110" s="163">
        <v>1.77</v>
      </c>
      <c r="V110" s="163">
        <f>ROUND(E110*U110,2)</f>
        <v>3.54</v>
      </c>
      <c r="W110" s="163"/>
      <c r="X110" s="163" t="s">
        <v>130</v>
      </c>
      <c r="Y110" s="163" t="s">
        <v>131</v>
      </c>
      <c r="Z110" s="152"/>
      <c r="AA110" s="152"/>
      <c r="AB110" s="152"/>
      <c r="AC110" s="152"/>
      <c r="AD110" s="152"/>
      <c r="AE110" s="152"/>
      <c r="AF110" s="152"/>
      <c r="AG110" s="152" t="s">
        <v>132</v>
      </c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x14ac:dyDescent="0.2">
      <c r="A111" s="167" t="s">
        <v>123</v>
      </c>
      <c r="B111" s="168" t="s">
        <v>80</v>
      </c>
      <c r="C111" s="187" t="s">
        <v>81</v>
      </c>
      <c r="D111" s="169"/>
      <c r="E111" s="170"/>
      <c r="F111" s="171"/>
      <c r="G111" s="172">
        <f>SUMIF(AG112:AG112,"&lt;&gt;NOR",G112:G112)</f>
        <v>0</v>
      </c>
      <c r="H111" s="166"/>
      <c r="I111" s="166">
        <f>SUM(I112:I112)</f>
        <v>0</v>
      </c>
      <c r="J111" s="166"/>
      <c r="K111" s="166">
        <f>SUM(K112:K112)</f>
        <v>0</v>
      </c>
      <c r="L111" s="166"/>
      <c r="M111" s="166">
        <f>SUM(M112:M112)</f>
        <v>0</v>
      </c>
      <c r="N111" s="165"/>
      <c r="O111" s="165">
        <f>SUM(O112:O112)</f>
        <v>0</v>
      </c>
      <c r="P111" s="165"/>
      <c r="Q111" s="165">
        <f>SUM(Q112:Q112)</f>
        <v>0</v>
      </c>
      <c r="R111" s="166"/>
      <c r="S111" s="166"/>
      <c r="T111" s="166"/>
      <c r="U111" s="166"/>
      <c r="V111" s="166">
        <f>SUM(V112:V112)</f>
        <v>0.23</v>
      </c>
      <c r="W111" s="166"/>
      <c r="X111" s="166"/>
      <c r="Y111" s="166"/>
      <c r="AG111" t="s">
        <v>124</v>
      </c>
    </row>
    <row r="112" spans="1:60" outlineLevel="1" x14ac:dyDescent="0.2">
      <c r="A112" s="180">
        <v>89</v>
      </c>
      <c r="B112" s="181" t="s">
        <v>323</v>
      </c>
      <c r="C112" s="188" t="s">
        <v>324</v>
      </c>
      <c r="D112" s="182" t="s">
        <v>189</v>
      </c>
      <c r="E112" s="183">
        <v>1</v>
      </c>
      <c r="F112" s="184"/>
      <c r="G112" s="185">
        <f>ROUND(E112*F112,2)</f>
        <v>0</v>
      </c>
      <c r="H112" s="164"/>
      <c r="I112" s="163">
        <f>ROUND(E112*H112,2)</f>
        <v>0</v>
      </c>
      <c r="J112" s="164"/>
      <c r="K112" s="163">
        <f>ROUND(E112*J112,2)</f>
        <v>0</v>
      </c>
      <c r="L112" s="163">
        <v>21</v>
      </c>
      <c r="M112" s="163">
        <f>G112*(1+L112/100)</f>
        <v>0</v>
      </c>
      <c r="N112" s="162">
        <v>3.2000000000000003E-4</v>
      </c>
      <c r="O112" s="162">
        <f>ROUND(E112*N112,2)</f>
        <v>0</v>
      </c>
      <c r="P112" s="162">
        <v>0</v>
      </c>
      <c r="Q112" s="162">
        <f>ROUND(E112*P112,2)</f>
        <v>0</v>
      </c>
      <c r="R112" s="163"/>
      <c r="S112" s="163" t="s">
        <v>128</v>
      </c>
      <c r="T112" s="163" t="s">
        <v>129</v>
      </c>
      <c r="U112" s="163">
        <v>0.22700000000000001</v>
      </c>
      <c r="V112" s="163">
        <f>ROUND(E112*U112,2)</f>
        <v>0.23</v>
      </c>
      <c r="W112" s="163"/>
      <c r="X112" s="163" t="s">
        <v>130</v>
      </c>
      <c r="Y112" s="163" t="s">
        <v>131</v>
      </c>
      <c r="Z112" s="152"/>
      <c r="AA112" s="152"/>
      <c r="AB112" s="152"/>
      <c r="AC112" s="152"/>
      <c r="AD112" s="152"/>
      <c r="AE112" s="152"/>
      <c r="AF112" s="152"/>
      <c r="AG112" s="152" t="s">
        <v>132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x14ac:dyDescent="0.2">
      <c r="A113" s="167" t="s">
        <v>123</v>
      </c>
      <c r="B113" s="168" t="s">
        <v>82</v>
      </c>
      <c r="C113" s="187" t="s">
        <v>83</v>
      </c>
      <c r="D113" s="169"/>
      <c r="E113" s="170"/>
      <c r="F113" s="171"/>
      <c r="G113" s="172">
        <f>SUMIF(AG114:AG120,"&lt;&gt;NOR",G114:G120)</f>
        <v>0</v>
      </c>
      <c r="H113" s="166"/>
      <c r="I113" s="166">
        <f>SUM(I114:I120)</f>
        <v>0</v>
      </c>
      <c r="J113" s="166"/>
      <c r="K113" s="166">
        <f>SUM(K114:K120)</f>
        <v>0</v>
      </c>
      <c r="L113" s="166"/>
      <c r="M113" s="166">
        <f>SUM(M114:M120)</f>
        <v>0</v>
      </c>
      <c r="N113" s="165"/>
      <c r="O113" s="165">
        <f>SUM(O114:O120)</f>
        <v>0.02</v>
      </c>
      <c r="P113" s="165"/>
      <c r="Q113" s="165">
        <f>SUM(Q114:Q120)</f>
        <v>0</v>
      </c>
      <c r="R113" s="166"/>
      <c r="S113" s="166"/>
      <c r="T113" s="166"/>
      <c r="U113" s="166"/>
      <c r="V113" s="166">
        <f>SUM(V114:V120)</f>
        <v>2.23</v>
      </c>
      <c r="W113" s="166"/>
      <c r="X113" s="166"/>
      <c r="Y113" s="166"/>
      <c r="AG113" t="s">
        <v>124</v>
      </c>
    </row>
    <row r="114" spans="1:60" outlineLevel="1" x14ac:dyDescent="0.2">
      <c r="A114" s="180">
        <v>90</v>
      </c>
      <c r="B114" s="181" t="s">
        <v>325</v>
      </c>
      <c r="C114" s="188" t="s">
        <v>326</v>
      </c>
      <c r="D114" s="182" t="s">
        <v>189</v>
      </c>
      <c r="E114" s="183">
        <v>1</v>
      </c>
      <c r="F114" s="184"/>
      <c r="G114" s="185">
        <f t="shared" ref="G114:G120" si="42">ROUND(E114*F114,2)</f>
        <v>0</v>
      </c>
      <c r="H114" s="164"/>
      <c r="I114" s="163">
        <f t="shared" ref="I114:I120" si="43">ROUND(E114*H114,2)</f>
        <v>0</v>
      </c>
      <c r="J114" s="164"/>
      <c r="K114" s="163">
        <f t="shared" ref="K114:K120" si="44">ROUND(E114*J114,2)</f>
        <v>0</v>
      </c>
      <c r="L114" s="163">
        <v>21</v>
      </c>
      <c r="M114" s="163">
        <f t="shared" ref="M114:M120" si="45">G114*(1+L114/100)</f>
        <v>0</v>
      </c>
      <c r="N114" s="162">
        <v>0</v>
      </c>
      <c r="O114" s="162">
        <f t="shared" ref="O114:O120" si="46">ROUND(E114*N114,2)</f>
        <v>0</v>
      </c>
      <c r="P114" s="162">
        <v>0</v>
      </c>
      <c r="Q114" s="162">
        <f t="shared" ref="Q114:Q120" si="47">ROUND(E114*P114,2)</f>
        <v>0</v>
      </c>
      <c r="R114" s="163"/>
      <c r="S114" s="163" t="s">
        <v>128</v>
      </c>
      <c r="T114" s="163" t="s">
        <v>129</v>
      </c>
      <c r="U114" s="163">
        <v>1.45</v>
      </c>
      <c r="V114" s="163">
        <f t="shared" ref="V114:V120" si="48">ROUND(E114*U114,2)</f>
        <v>1.45</v>
      </c>
      <c r="W114" s="163"/>
      <c r="X114" s="163" t="s">
        <v>130</v>
      </c>
      <c r="Y114" s="163" t="s">
        <v>131</v>
      </c>
      <c r="Z114" s="152"/>
      <c r="AA114" s="152"/>
      <c r="AB114" s="152"/>
      <c r="AC114" s="152"/>
      <c r="AD114" s="152"/>
      <c r="AE114" s="152"/>
      <c r="AF114" s="152"/>
      <c r="AG114" s="152" t="s">
        <v>132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1" x14ac:dyDescent="0.2">
      <c r="A115" s="180">
        <v>91</v>
      </c>
      <c r="B115" s="181" t="s">
        <v>327</v>
      </c>
      <c r="C115" s="188" t="s">
        <v>328</v>
      </c>
      <c r="D115" s="182" t="s">
        <v>189</v>
      </c>
      <c r="E115" s="183">
        <v>1</v>
      </c>
      <c r="F115" s="184"/>
      <c r="G115" s="185">
        <f t="shared" si="42"/>
        <v>0</v>
      </c>
      <c r="H115" s="164"/>
      <c r="I115" s="163">
        <f t="shared" si="43"/>
        <v>0</v>
      </c>
      <c r="J115" s="164"/>
      <c r="K115" s="163">
        <f t="shared" si="44"/>
        <v>0</v>
      </c>
      <c r="L115" s="163">
        <v>21</v>
      </c>
      <c r="M115" s="163">
        <f t="shared" si="45"/>
        <v>0</v>
      </c>
      <c r="N115" s="162">
        <v>0</v>
      </c>
      <c r="O115" s="162">
        <f t="shared" si="46"/>
        <v>0</v>
      </c>
      <c r="P115" s="162">
        <v>0</v>
      </c>
      <c r="Q115" s="162">
        <f t="shared" si="47"/>
        <v>0</v>
      </c>
      <c r="R115" s="163"/>
      <c r="S115" s="163" t="s">
        <v>128</v>
      </c>
      <c r="T115" s="163" t="s">
        <v>129</v>
      </c>
      <c r="U115" s="163">
        <v>0.77500000000000002</v>
      </c>
      <c r="V115" s="163">
        <f t="shared" si="48"/>
        <v>0.78</v>
      </c>
      <c r="W115" s="163"/>
      <c r="X115" s="163" t="s">
        <v>130</v>
      </c>
      <c r="Y115" s="163" t="s">
        <v>131</v>
      </c>
      <c r="Z115" s="152"/>
      <c r="AA115" s="152"/>
      <c r="AB115" s="152"/>
      <c r="AC115" s="152"/>
      <c r="AD115" s="152"/>
      <c r="AE115" s="152"/>
      <c r="AF115" s="152"/>
      <c r="AG115" s="152" t="s">
        <v>132</v>
      </c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ht="22.5" outlineLevel="1" x14ac:dyDescent="0.2">
      <c r="A116" s="180">
        <v>92</v>
      </c>
      <c r="B116" s="181" t="s">
        <v>329</v>
      </c>
      <c r="C116" s="188" t="s">
        <v>395</v>
      </c>
      <c r="D116" s="182" t="s">
        <v>151</v>
      </c>
      <c r="E116" s="183">
        <v>6.93</v>
      </c>
      <c r="F116" s="184"/>
      <c r="G116" s="185">
        <f t="shared" si="42"/>
        <v>0</v>
      </c>
      <c r="H116" s="164"/>
      <c r="I116" s="163">
        <f t="shared" si="43"/>
        <v>0</v>
      </c>
      <c r="J116" s="164"/>
      <c r="K116" s="163">
        <f t="shared" si="44"/>
        <v>0</v>
      </c>
      <c r="L116" s="163">
        <v>21</v>
      </c>
      <c r="M116" s="163">
        <f t="shared" si="45"/>
        <v>0</v>
      </c>
      <c r="N116" s="162">
        <v>0</v>
      </c>
      <c r="O116" s="162">
        <f t="shared" si="46"/>
        <v>0</v>
      </c>
      <c r="P116" s="162">
        <v>0</v>
      </c>
      <c r="Q116" s="162">
        <f t="shared" si="47"/>
        <v>0</v>
      </c>
      <c r="R116" s="163"/>
      <c r="S116" s="163" t="s">
        <v>330</v>
      </c>
      <c r="T116" s="163" t="s">
        <v>129</v>
      </c>
      <c r="U116" s="163">
        <v>0</v>
      </c>
      <c r="V116" s="163">
        <f t="shared" si="48"/>
        <v>0</v>
      </c>
      <c r="W116" s="163"/>
      <c r="X116" s="163" t="s">
        <v>130</v>
      </c>
      <c r="Y116" s="163" t="s">
        <v>131</v>
      </c>
      <c r="Z116" s="152"/>
      <c r="AA116" s="152"/>
      <c r="AB116" s="152"/>
      <c r="AC116" s="152"/>
      <c r="AD116" s="152"/>
      <c r="AE116" s="152"/>
      <c r="AF116" s="152"/>
      <c r="AG116" s="152" t="s">
        <v>132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ht="22.5" outlineLevel="1" x14ac:dyDescent="0.2">
      <c r="A117" s="180">
        <v>93</v>
      </c>
      <c r="B117" s="181" t="s">
        <v>331</v>
      </c>
      <c r="C117" s="188" t="s">
        <v>332</v>
      </c>
      <c r="D117" s="182" t="s">
        <v>151</v>
      </c>
      <c r="E117" s="183">
        <v>3.36</v>
      </c>
      <c r="F117" s="184"/>
      <c r="G117" s="185">
        <f t="shared" si="42"/>
        <v>0</v>
      </c>
      <c r="H117" s="164"/>
      <c r="I117" s="163">
        <f t="shared" si="43"/>
        <v>0</v>
      </c>
      <c r="J117" s="164"/>
      <c r="K117" s="163">
        <f t="shared" si="44"/>
        <v>0</v>
      </c>
      <c r="L117" s="163">
        <v>21</v>
      </c>
      <c r="M117" s="163">
        <f t="shared" si="45"/>
        <v>0</v>
      </c>
      <c r="N117" s="162">
        <v>0</v>
      </c>
      <c r="O117" s="162">
        <f t="shared" si="46"/>
        <v>0</v>
      </c>
      <c r="P117" s="162">
        <v>0</v>
      </c>
      <c r="Q117" s="162">
        <f t="shared" si="47"/>
        <v>0</v>
      </c>
      <c r="R117" s="163"/>
      <c r="S117" s="163" t="s">
        <v>330</v>
      </c>
      <c r="T117" s="163" t="s">
        <v>129</v>
      </c>
      <c r="U117" s="163">
        <v>0</v>
      </c>
      <c r="V117" s="163">
        <f t="shared" si="48"/>
        <v>0</v>
      </c>
      <c r="W117" s="163"/>
      <c r="X117" s="163" t="s">
        <v>130</v>
      </c>
      <c r="Y117" s="163" t="s">
        <v>131</v>
      </c>
      <c r="Z117" s="152"/>
      <c r="AA117" s="152"/>
      <c r="AB117" s="152"/>
      <c r="AC117" s="152"/>
      <c r="AD117" s="152"/>
      <c r="AE117" s="152"/>
      <c r="AF117" s="152"/>
      <c r="AG117" s="152" t="s">
        <v>132</v>
      </c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1" x14ac:dyDescent="0.2">
      <c r="A118" s="180">
        <v>94</v>
      </c>
      <c r="B118" s="181" t="s">
        <v>333</v>
      </c>
      <c r="C118" s="188" t="s">
        <v>334</v>
      </c>
      <c r="D118" s="182" t="s">
        <v>189</v>
      </c>
      <c r="E118" s="183">
        <v>1</v>
      </c>
      <c r="F118" s="184"/>
      <c r="G118" s="185">
        <f t="shared" si="42"/>
        <v>0</v>
      </c>
      <c r="H118" s="164"/>
      <c r="I118" s="163">
        <f t="shared" si="43"/>
        <v>0</v>
      </c>
      <c r="J118" s="164"/>
      <c r="K118" s="163">
        <f t="shared" si="44"/>
        <v>0</v>
      </c>
      <c r="L118" s="163">
        <v>21</v>
      </c>
      <c r="M118" s="163">
        <f t="shared" si="45"/>
        <v>0</v>
      </c>
      <c r="N118" s="162">
        <v>8.0000000000000004E-4</v>
      </c>
      <c r="O118" s="162">
        <f t="shared" si="46"/>
        <v>0</v>
      </c>
      <c r="P118" s="162">
        <v>0</v>
      </c>
      <c r="Q118" s="162">
        <f t="shared" si="47"/>
        <v>0</v>
      </c>
      <c r="R118" s="163" t="s">
        <v>194</v>
      </c>
      <c r="S118" s="163" t="s">
        <v>128</v>
      </c>
      <c r="T118" s="163" t="s">
        <v>129</v>
      </c>
      <c r="U118" s="163">
        <v>0</v>
      </c>
      <c r="V118" s="163">
        <f t="shared" si="48"/>
        <v>0</v>
      </c>
      <c r="W118" s="163"/>
      <c r="X118" s="163" t="s">
        <v>195</v>
      </c>
      <c r="Y118" s="163" t="s">
        <v>131</v>
      </c>
      <c r="Z118" s="152"/>
      <c r="AA118" s="152"/>
      <c r="AB118" s="152"/>
      <c r="AC118" s="152"/>
      <c r="AD118" s="152"/>
      <c r="AE118" s="152"/>
      <c r="AF118" s="152"/>
      <c r="AG118" s="152" t="s">
        <v>196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ht="22.5" outlineLevel="1" x14ac:dyDescent="0.2">
      <c r="A119" s="174">
        <v>95</v>
      </c>
      <c r="B119" s="175" t="s">
        <v>335</v>
      </c>
      <c r="C119" s="189" t="s">
        <v>336</v>
      </c>
      <c r="D119" s="176" t="s">
        <v>189</v>
      </c>
      <c r="E119" s="177">
        <v>1</v>
      </c>
      <c r="F119" s="178"/>
      <c r="G119" s="179">
        <f t="shared" si="42"/>
        <v>0</v>
      </c>
      <c r="H119" s="164"/>
      <c r="I119" s="163">
        <f t="shared" si="43"/>
        <v>0</v>
      </c>
      <c r="J119" s="164"/>
      <c r="K119" s="163">
        <f t="shared" si="44"/>
        <v>0</v>
      </c>
      <c r="L119" s="163">
        <v>21</v>
      </c>
      <c r="M119" s="163">
        <f t="shared" si="45"/>
        <v>0</v>
      </c>
      <c r="N119" s="162">
        <v>1.9E-2</v>
      </c>
      <c r="O119" s="162">
        <f t="shared" si="46"/>
        <v>0.02</v>
      </c>
      <c r="P119" s="162">
        <v>0</v>
      </c>
      <c r="Q119" s="162">
        <f t="shared" si="47"/>
        <v>0</v>
      </c>
      <c r="R119" s="163" t="s">
        <v>194</v>
      </c>
      <c r="S119" s="163" t="s">
        <v>128</v>
      </c>
      <c r="T119" s="163" t="s">
        <v>129</v>
      </c>
      <c r="U119" s="163">
        <v>0</v>
      </c>
      <c r="V119" s="163">
        <f t="shared" si="48"/>
        <v>0</v>
      </c>
      <c r="W119" s="163"/>
      <c r="X119" s="163" t="s">
        <v>195</v>
      </c>
      <c r="Y119" s="163" t="s">
        <v>131</v>
      </c>
      <c r="Z119" s="152"/>
      <c r="AA119" s="152"/>
      <c r="AB119" s="152"/>
      <c r="AC119" s="152"/>
      <c r="AD119" s="152"/>
      <c r="AE119" s="152"/>
      <c r="AF119" s="152"/>
      <c r="AG119" s="152" t="s">
        <v>196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59">
        <v>96</v>
      </c>
      <c r="B120" s="160" t="s">
        <v>337</v>
      </c>
      <c r="C120" s="190" t="s">
        <v>338</v>
      </c>
      <c r="D120" s="161" t="s">
        <v>0</v>
      </c>
      <c r="E120" s="186"/>
      <c r="F120" s="164"/>
      <c r="G120" s="163">
        <f t="shared" si="42"/>
        <v>0</v>
      </c>
      <c r="H120" s="164"/>
      <c r="I120" s="163">
        <f t="shared" si="43"/>
        <v>0</v>
      </c>
      <c r="J120" s="164"/>
      <c r="K120" s="163">
        <f t="shared" si="44"/>
        <v>0</v>
      </c>
      <c r="L120" s="163">
        <v>21</v>
      </c>
      <c r="M120" s="163">
        <f t="shared" si="45"/>
        <v>0</v>
      </c>
      <c r="N120" s="162">
        <v>0</v>
      </c>
      <c r="O120" s="162">
        <f t="shared" si="46"/>
        <v>0</v>
      </c>
      <c r="P120" s="162">
        <v>0</v>
      </c>
      <c r="Q120" s="162">
        <f t="shared" si="47"/>
        <v>0</v>
      </c>
      <c r="R120" s="163"/>
      <c r="S120" s="163" t="s">
        <v>128</v>
      </c>
      <c r="T120" s="163" t="s">
        <v>128</v>
      </c>
      <c r="U120" s="163">
        <v>0</v>
      </c>
      <c r="V120" s="163">
        <f t="shared" si="48"/>
        <v>0</v>
      </c>
      <c r="W120" s="163"/>
      <c r="X120" s="163" t="s">
        <v>227</v>
      </c>
      <c r="Y120" s="163" t="s">
        <v>131</v>
      </c>
      <c r="Z120" s="152"/>
      <c r="AA120" s="152"/>
      <c r="AB120" s="152"/>
      <c r="AC120" s="152"/>
      <c r="AD120" s="152"/>
      <c r="AE120" s="152"/>
      <c r="AF120" s="152"/>
      <c r="AG120" s="152" t="s">
        <v>228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x14ac:dyDescent="0.2">
      <c r="A121" s="167" t="s">
        <v>123</v>
      </c>
      <c r="B121" s="168" t="s">
        <v>84</v>
      </c>
      <c r="C121" s="187" t="s">
        <v>85</v>
      </c>
      <c r="D121" s="169"/>
      <c r="E121" s="170"/>
      <c r="F121" s="171"/>
      <c r="G121" s="172">
        <f>SUMIF(AG122:AG128,"&lt;&gt;NOR",G122:G128)</f>
        <v>0</v>
      </c>
      <c r="H121" s="166"/>
      <c r="I121" s="166">
        <f>SUM(I122:I128)</f>
        <v>0</v>
      </c>
      <c r="J121" s="166"/>
      <c r="K121" s="166">
        <f>SUM(K122:K128)</f>
        <v>0</v>
      </c>
      <c r="L121" s="166"/>
      <c r="M121" s="166">
        <f>SUM(M122:M128)</f>
        <v>0</v>
      </c>
      <c r="N121" s="165"/>
      <c r="O121" s="165">
        <f>SUM(O122:O128)</f>
        <v>0.47</v>
      </c>
      <c r="P121" s="165"/>
      <c r="Q121" s="165">
        <f>SUM(Q122:Q128)</f>
        <v>0</v>
      </c>
      <c r="R121" s="166"/>
      <c r="S121" s="166"/>
      <c r="T121" s="166"/>
      <c r="U121" s="166"/>
      <c r="V121" s="166">
        <f>SUM(V122:V128)</f>
        <v>24.53</v>
      </c>
      <c r="W121" s="166"/>
      <c r="X121" s="166"/>
      <c r="Y121" s="166"/>
      <c r="AG121" t="s">
        <v>124</v>
      </c>
    </row>
    <row r="122" spans="1:60" outlineLevel="1" x14ac:dyDescent="0.2">
      <c r="A122" s="180">
        <v>97</v>
      </c>
      <c r="B122" s="181" t="s">
        <v>339</v>
      </c>
      <c r="C122" s="188" t="s">
        <v>340</v>
      </c>
      <c r="D122" s="182" t="s">
        <v>151</v>
      </c>
      <c r="E122" s="183">
        <v>15.445</v>
      </c>
      <c r="F122" s="184"/>
      <c r="G122" s="185">
        <f t="shared" ref="G122:G128" si="49">ROUND(E122*F122,2)</f>
        <v>0</v>
      </c>
      <c r="H122" s="164"/>
      <c r="I122" s="163">
        <f t="shared" ref="I122:I128" si="50">ROUND(E122*H122,2)</f>
        <v>0</v>
      </c>
      <c r="J122" s="164"/>
      <c r="K122" s="163">
        <f t="shared" ref="K122:K128" si="51">ROUND(E122*J122,2)</f>
        <v>0</v>
      </c>
      <c r="L122" s="163">
        <v>21</v>
      </c>
      <c r="M122" s="163">
        <f t="shared" ref="M122:M128" si="52">G122*(1+L122/100)</f>
        <v>0</v>
      </c>
      <c r="N122" s="162">
        <v>2.1000000000000001E-4</v>
      </c>
      <c r="O122" s="162">
        <f t="shared" ref="O122:O128" si="53">ROUND(E122*N122,2)</f>
        <v>0</v>
      </c>
      <c r="P122" s="162">
        <v>0</v>
      </c>
      <c r="Q122" s="162">
        <f t="shared" ref="Q122:Q128" si="54">ROUND(E122*P122,2)</f>
        <v>0</v>
      </c>
      <c r="R122" s="163"/>
      <c r="S122" s="163" t="s">
        <v>128</v>
      </c>
      <c r="T122" s="163" t="s">
        <v>129</v>
      </c>
      <c r="U122" s="163">
        <v>0.05</v>
      </c>
      <c r="V122" s="163">
        <f t="shared" ref="V122:V128" si="55">ROUND(E122*U122,2)</f>
        <v>0.77</v>
      </c>
      <c r="W122" s="163"/>
      <c r="X122" s="163" t="s">
        <v>130</v>
      </c>
      <c r="Y122" s="163" t="s">
        <v>131</v>
      </c>
      <c r="Z122" s="152"/>
      <c r="AA122" s="152"/>
      <c r="AB122" s="152"/>
      <c r="AC122" s="152"/>
      <c r="AD122" s="152"/>
      <c r="AE122" s="152"/>
      <c r="AF122" s="152"/>
      <c r="AG122" s="152" t="s">
        <v>132</v>
      </c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ht="22.5" outlineLevel="1" x14ac:dyDescent="0.2">
      <c r="A123" s="180">
        <v>98</v>
      </c>
      <c r="B123" s="181" t="s">
        <v>341</v>
      </c>
      <c r="C123" s="188" t="s">
        <v>342</v>
      </c>
      <c r="D123" s="182" t="s">
        <v>164</v>
      </c>
      <c r="E123" s="183">
        <v>7.3</v>
      </c>
      <c r="F123" s="184"/>
      <c r="G123" s="185">
        <f t="shared" si="49"/>
        <v>0</v>
      </c>
      <c r="H123" s="164"/>
      <c r="I123" s="163">
        <f t="shared" si="50"/>
        <v>0</v>
      </c>
      <c r="J123" s="164"/>
      <c r="K123" s="163">
        <f t="shared" si="51"/>
        <v>0</v>
      </c>
      <c r="L123" s="163">
        <v>21</v>
      </c>
      <c r="M123" s="163">
        <f t="shared" si="52"/>
        <v>0</v>
      </c>
      <c r="N123" s="162">
        <v>3.2000000000000003E-4</v>
      </c>
      <c r="O123" s="162">
        <f t="shared" si="53"/>
        <v>0</v>
      </c>
      <c r="P123" s="162">
        <v>0</v>
      </c>
      <c r="Q123" s="162">
        <f t="shared" si="54"/>
        <v>0</v>
      </c>
      <c r="R123" s="163"/>
      <c r="S123" s="163" t="s">
        <v>128</v>
      </c>
      <c r="T123" s="163" t="s">
        <v>129</v>
      </c>
      <c r="U123" s="163">
        <v>0.23599999999999999</v>
      </c>
      <c r="V123" s="163">
        <f t="shared" si="55"/>
        <v>1.72</v>
      </c>
      <c r="W123" s="163"/>
      <c r="X123" s="163" t="s">
        <v>130</v>
      </c>
      <c r="Y123" s="163" t="s">
        <v>131</v>
      </c>
      <c r="Z123" s="152"/>
      <c r="AA123" s="152"/>
      <c r="AB123" s="152"/>
      <c r="AC123" s="152"/>
      <c r="AD123" s="152"/>
      <c r="AE123" s="152"/>
      <c r="AF123" s="152"/>
      <c r="AG123" s="152" t="s">
        <v>132</v>
      </c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1" x14ac:dyDescent="0.2">
      <c r="A124" s="180">
        <v>99</v>
      </c>
      <c r="B124" s="181" t="s">
        <v>343</v>
      </c>
      <c r="C124" s="188" t="s">
        <v>344</v>
      </c>
      <c r="D124" s="182" t="s">
        <v>164</v>
      </c>
      <c r="E124" s="183">
        <v>7.3</v>
      </c>
      <c r="F124" s="184"/>
      <c r="G124" s="185">
        <f t="shared" si="49"/>
        <v>0</v>
      </c>
      <c r="H124" s="164"/>
      <c r="I124" s="163">
        <f t="shared" si="50"/>
        <v>0</v>
      </c>
      <c r="J124" s="164"/>
      <c r="K124" s="163">
        <f t="shared" si="51"/>
        <v>0</v>
      </c>
      <c r="L124" s="163">
        <v>21</v>
      </c>
      <c r="M124" s="163">
        <f t="shared" si="52"/>
        <v>0</v>
      </c>
      <c r="N124" s="162">
        <v>0</v>
      </c>
      <c r="O124" s="162">
        <f t="shared" si="53"/>
        <v>0</v>
      </c>
      <c r="P124" s="162">
        <v>0</v>
      </c>
      <c r="Q124" s="162">
        <f t="shared" si="54"/>
        <v>0</v>
      </c>
      <c r="R124" s="163"/>
      <c r="S124" s="163" t="s">
        <v>128</v>
      </c>
      <c r="T124" s="163" t="s">
        <v>129</v>
      </c>
      <c r="U124" s="163">
        <v>0.154</v>
      </c>
      <c r="V124" s="163">
        <f t="shared" si="55"/>
        <v>1.1200000000000001</v>
      </c>
      <c r="W124" s="163"/>
      <c r="X124" s="163" t="s">
        <v>130</v>
      </c>
      <c r="Y124" s="163" t="s">
        <v>131</v>
      </c>
      <c r="Z124" s="152"/>
      <c r="AA124" s="152"/>
      <c r="AB124" s="152"/>
      <c r="AC124" s="152"/>
      <c r="AD124" s="152"/>
      <c r="AE124" s="152"/>
      <c r="AF124" s="152"/>
      <c r="AG124" s="152" t="s">
        <v>132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">
      <c r="A125" s="180">
        <v>100</v>
      </c>
      <c r="B125" s="181" t="s">
        <v>345</v>
      </c>
      <c r="C125" s="188" t="s">
        <v>346</v>
      </c>
      <c r="D125" s="182" t="s">
        <v>151</v>
      </c>
      <c r="E125" s="183">
        <v>15.445</v>
      </c>
      <c r="F125" s="184"/>
      <c r="G125" s="185">
        <f t="shared" si="49"/>
        <v>0</v>
      </c>
      <c r="H125" s="164"/>
      <c r="I125" s="163">
        <f t="shared" si="50"/>
        <v>0</v>
      </c>
      <c r="J125" s="164"/>
      <c r="K125" s="163">
        <f t="shared" si="51"/>
        <v>0</v>
      </c>
      <c r="L125" s="163">
        <v>21</v>
      </c>
      <c r="M125" s="163">
        <f t="shared" si="52"/>
        <v>0</v>
      </c>
      <c r="N125" s="162">
        <v>6.9300000000000004E-3</v>
      </c>
      <c r="O125" s="162">
        <f t="shared" si="53"/>
        <v>0.11</v>
      </c>
      <c r="P125" s="162">
        <v>0</v>
      </c>
      <c r="Q125" s="162">
        <f t="shared" si="54"/>
        <v>0</v>
      </c>
      <c r="R125" s="163"/>
      <c r="S125" s="163" t="s">
        <v>128</v>
      </c>
      <c r="T125" s="163" t="s">
        <v>129</v>
      </c>
      <c r="U125" s="163">
        <v>1.3466</v>
      </c>
      <c r="V125" s="163">
        <f t="shared" si="55"/>
        <v>20.8</v>
      </c>
      <c r="W125" s="163"/>
      <c r="X125" s="163" t="s">
        <v>130</v>
      </c>
      <c r="Y125" s="163" t="s">
        <v>131</v>
      </c>
      <c r="Z125" s="152"/>
      <c r="AA125" s="152"/>
      <c r="AB125" s="152"/>
      <c r="AC125" s="152"/>
      <c r="AD125" s="152"/>
      <c r="AE125" s="152"/>
      <c r="AF125" s="152"/>
      <c r="AG125" s="152" t="s">
        <v>132</v>
      </c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80">
        <v>101</v>
      </c>
      <c r="B126" s="181" t="s">
        <v>347</v>
      </c>
      <c r="C126" s="188" t="s">
        <v>348</v>
      </c>
      <c r="D126" s="182" t="s">
        <v>164</v>
      </c>
      <c r="E126" s="183">
        <v>0.8</v>
      </c>
      <c r="F126" s="184"/>
      <c r="G126" s="185">
        <f t="shared" si="49"/>
        <v>0</v>
      </c>
      <c r="H126" s="164"/>
      <c r="I126" s="163">
        <f t="shared" si="50"/>
        <v>0</v>
      </c>
      <c r="J126" s="164"/>
      <c r="K126" s="163">
        <f t="shared" si="51"/>
        <v>0</v>
      </c>
      <c r="L126" s="163">
        <v>21</v>
      </c>
      <c r="M126" s="163">
        <f t="shared" si="52"/>
        <v>0</v>
      </c>
      <c r="N126" s="162">
        <v>1.3999999999999999E-4</v>
      </c>
      <c r="O126" s="162">
        <f t="shared" si="53"/>
        <v>0</v>
      </c>
      <c r="P126" s="162">
        <v>0</v>
      </c>
      <c r="Q126" s="162">
        <f t="shared" si="54"/>
        <v>0</v>
      </c>
      <c r="R126" s="163"/>
      <c r="S126" s="163" t="s">
        <v>128</v>
      </c>
      <c r="T126" s="163" t="s">
        <v>129</v>
      </c>
      <c r="U126" s="163">
        <v>0.15</v>
      </c>
      <c r="V126" s="163">
        <f t="shared" si="55"/>
        <v>0.12</v>
      </c>
      <c r="W126" s="163"/>
      <c r="X126" s="163" t="s">
        <v>130</v>
      </c>
      <c r="Y126" s="163" t="s">
        <v>131</v>
      </c>
      <c r="Z126" s="152"/>
      <c r="AA126" s="152"/>
      <c r="AB126" s="152"/>
      <c r="AC126" s="152"/>
      <c r="AD126" s="152"/>
      <c r="AE126" s="152"/>
      <c r="AF126" s="152"/>
      <c r="AG126" s="152" t="s">
        <v>132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1" x14ac:dyDescent="0.2">
      <c r="A127" s="174">
        <v>102</v>
      </c>
      <c r="B127" s="175" t="s">
        <v>349</v>
      </c>
      <c r="C127" s="189" t="s">
        <v>350</v>
      </c>
      <c r="D127" s="176" t="s">
        <v>151</v>
      </c>
      <c r="E127" s="177">
        <v>19</v>
      </c>
      <c r="F127" s="178"/>
      <c r="G127" s="179">
        <f t="shared" si="49"/>
        <v>0</v>
      </c>
      <c r="H127" s="164"/>
      <c r="I127" s="163">
        <f t="shared" si="50"/>
        <v>0</v>
      </c>
      <c r="J127" s="164"/>
      <c r="K127" s="163">
        <f t="shared" si="51"/>
        <v>0</v>
      </c>
      <c r="L127" s="163">
        <v>21</v>
      </c>
      <c r="M127" s="163">
        <f t="shared" si="52"/>
        <v>0</v>
      </c>
      <c r="N127" s="162">
        <v>1.9199999999999998E-2</v>
      </c>
      <c r="O127" s="162">
        <f t="shared" si="53"/>
        <v>0.36</v>
      </c>
      <c r="P127" s="162">
        <v>0</v>
      </c>
      <c r="Q127" s="162">
        <f t="shared" si="54"/>
        <v>0</v>
      </c>
      <c r="R127" s="163" t="s">
        <v>194</v>
      </c>
      <c r="S127" s="163" t="s">
        <v>351</v>
      </c>
      <c r="T127" s="163" t="s">
        <v>129</v>
      </c>
      <c r="U127" s="163">
        <v>0</v>
      </c>
      <c r="V127" s="163">
        <f t="shared" si="55"/>
        <v>0</v>
      </c>
      <c r="W127" s="163"/>
      <c r="X127" s="163" t="s">
        <v>195</v>
      </c>
      <c r="Y127" s="163" t="s">
        <v>131</v>
      </c>
      <c r="Z127" s="152"/>
      <c r="AA127" s="152"/>
      <c r="AB127" s="152"/>
      <c r="AC127" s="152"/>
      <c r="AD127" s="152"/>
      <c r="AE127" s="152"/>
      <c r="AF127" s="152"/>
      <c r="AG127" s="152" t="s">
        <v>196</v>
      </c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1" x14ac:dyDescent="0.2">
      <c r="A128" s="159">
        <v>103</v>
      </c>
      <c r="B128" s="160" t="s">
        <v>352</v>
      </c>
      <c r="C128" s="190" t="s">
        <v>353</v>
      </c>
      <c r="D128" s="161" t="s">
        <v>0</v>
      </c>
      <c r="E128" s="186"/>
      <c r="F128" s="164"/>
      <c r="G128" s="163">
        <f t="shared" si="49"/>
        <v>0</v>
      </c>
      <c r="H128" s="164"/>
      <c r="I128" s="163">
        <f t="shared" si="50"/>
        <v>0</v>
      </c>
      <c r="J128" s="164"/>
      <c r="K128" s="163">
        <f t="shared" si="51"/>
        <v>0</v>
      </c>
      <c r="L128" s="163">
        <v>21</v>
      </c>
      <c r="M128" s="163">
        <f t="shared" si="52"/>
        <v>0</v>
      </c>
      <c r="N128" s="162">
        <v>0</v>
      </c>
      <c r="O128" s="162">
        <f t="shared" si="53"/>
        <v>0</v>
      </c>
      <c r="P128" s="162">
        <v>0</v>
      </c>
      <c r="Q128" s="162">
        <f t="shared" si="54"/>
        <v>0</v>
      </c>
      <c r="R128" s="163"/>
      <c r="S128" s="163" t="s">
        <v>128</v>
      </c>
      <c r="T128" s="163" t="s">
        <v>129</v>
      </c>
      <c r="U128" s="163">
        <v>0</v>
      </c>
      <c r="V128" s="163">
        <f t="shared" si="55"/>
        <v>0</v>
      </c>
      <c r="W128" s="163"/>
      <c r="X128" s="163" t="s">
        <v>227</v>
      </c>
      <c r="Y128" s="163" t="s">
        <v>131</v>
      </c>
      <c r="Z128" s="152"/>
      <c r="AA128" s="152"/>
      <c r="AB128" s="152"/>
      <c r="AC128" s="152"/>
      <c r="AD128" s="152"/>
      <c r="AE128" s="152"/>
      <c r="AF128" s="152"/>
      <c r="AG128" s="152" t="s">
        <v>228</v>
      </c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x14ac:dyDescent="0.2">
      <c r="A129" s="167" t="s">
        <v>123</v>
      </c>
      <c r="B129" s="168" t="s">
        <v>86</v>
      </c>
      <c r="C129" s="187" t="s">
        <v>87</v>
      </c>
      <c r="D129" s="169"/>
      <c r="E129" s="170"/>
      <c r="F129" s="171"/>
      <c r="G129" s="172">
        <f>SUMIF(AG130:AG135,"&lt;&gt;NOR",G130:G135)</f>
        <v>0</v>
      </c>
      <c r="H129" s="166"/>
      <c r="I129" s="166">
        <f>SUM(I130:I135)</f>
        <v>0</v>
      </c>
      <c r="J129" s="166"/>
      <c r="K129" s="166">
        <f>SUM(K130:K135)</f>
        <v>0</v>
      </c>
      <c r="L129" s="166"/>
      <c r="M129" s="166">
        <f>SUM(M130:M135)</f>
        <v>0</v>
      </c>
      <c r="N129" s="165"/>
      <c r="O129" s="165">
        <f>SUM(O130:O135)</f>
        <v>0.2</v>
      </c>
      <c r="P129" s="165"/>
      <c r="Q129" s="165">
        <f>SUM(Q130:Q135)</f>
        <v>0</v>
      </c>
      <c r="R129" s="166"/>
      <c r="S129" s="166"/>
      <c r="T129" s="166"/>
      <c r="U129" s="166"/>
      <c r="V129" s="166">
        <f>SUM(V130:V135)</f>
        <v>64.12</v>
      </c>
      <c r="W129" s="166"/>
      <c r="X129" s="166"/>
      <c r="Y129" s="166"/>
      <c r="AG129" t="s">
        <v>124</v>
      </c>
    </row>
    <row r="130" spans="1:60" outlineLevel="1" x14ac:dyDescent="0.2">
      <c r="A130" s="180">
        <v>104</v>
      </c>
      <c r="B130" s="181" t="s">
        <v>354</v>
      </c>
      <c r="C130" s="188" t="s">
        <v>355</v>
      </c>
      <c r="D130" s="182" t="s">
        <v>164</v>
      </c>
      <c r="E130" s="183">
        <v>68.900000000000006</v>
      </c>
      <c r="F130" s="184"/>
      <c r="G130" s="185">
        <f t="shared" ref="G130:G135" si="56">ROUND(E130*F130,2)</f>
        <v>0</v>
      </c>
      <c r="H130" s="164"/>
      <c r="I130" s="163">
        <f t="shared" ref="I130:I135" si="57">ROUND(E130*H130,2)</f>
        <v>0</v>
      </c>
      <c r="J130" s="164"/>
      <c r="K130" s="163">
        <f t="shared" ref="K130:K135" si="58">ROUND(E130*J130,2)</f>
        <v>0</v>
      </c>
      <c r="L130" s="163">
        <v>21</v>
      </c>
      <c r="M130" s="163">
        <f t="shared" ref="M130:M135" si="59">G130*(1+L130/100)</f>
        <v>0</v>
      </c>
      <c r="N130" s="162">
        <v>4.0000000000000003E-5</v>
      </c>
      <c r="O130" s="162">
        <f t="shared" ref="O130:O135" si="60">ROUND(E130*N130,2)</f>
        <v>0</v>
      </c>
      <c r="P130" s="162">
        <v>0</v>
      </c>
      <c r="Q130" s="162">
        <f t="shared" ref="Q130:Q135" si="61">ROUND(E130*P130,2)</f>
        <v>0</v>
      </c>
      <c r="R130" s="163"/>
      <c r="S130" s="163" t="s">
        <v>128</v>
      </c>
      <c r="T130" s="163" t="s">
        <v>129</v>
      </c>
      <c r="U130" s="163">
        <v>7.0000000000000007E-2</v>
      </c>
      <c r="V130" s="163">
        <f t="shared" ref="V130:V135" si="62">ROUND(E130*U130,2)</f>
        <v>4.82</v>
      </c>
      <c r="W130" s="163"/>
      <c r="X130" s="163" t="s">
        <v>130</v>
      </c>
      <c r="Y130" s="163" t="s">
        <v>131</v>
      </c>
      <c r="Z130" s="152"/>
      <c r="AA130" s="152"/>
      <c r="AB130" s="152"/>
      <c r="AC130" s="152"/>
      <c r="AD130" s="152"/>
      <c r="AE130" s="152"/>
      <c r="AF130" s="152"/>
      <c r="AG130" s="152" t="s">
        <v>247</v>
      </c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1" x14ac:dyDescent="0.2">
      <c r="A131" s="180">
        <v>105</v>
      </c>
      <c r="B131" s="181" t="s">
        <v>356</v>
      </c>
      <c r="C131" s="188" t="s">
        <v>357</v>
      </c>
      <c r="D131" s="182" t="s">
        <v>151</v>
      </c>
      <c r="E131" s="183">
        <v>37.905000000000001</v>
      </c>
      <c r="F131" s="184"/>
      <c r="G131" s="185">
        <f t="shared" si="56"/>
        <v>0</v>
      </c>
      <c r="H131" s="164"/>
      <c r="I131" s="163">
        <f t="shared" si="57"/>
        <v>0</v>
      </c>
      <c r="J131" s="164"/>
      <c r="K131" s="163">
        <f t="shared" si="58"/>
        <v>0</v>
      </c>
      <c r="L131" s="163">
        <v>21</v>
      </c>
      <c r="M131" s="163">
        <f t="shared" si="59"/>
        <v>0</v>
      </c>
      <c r="N131" s="162">
        <v>2.1000000000000001E-4</v>
      </c>
      <c r="O131" s="162">
        <f t="shared" si="60"/>
        <v>0.01</v>
      </c>
      <c r="P131" s="162">
        <v>0</v>
      </c>
      <c r="Q131" s="162">
        <f t="shared" si="61"/>
        <v>0</v>
      </c>
      <c r="R131" s="163"/>
      <c r="S131" s="163" t="s">
        <v>128</v>
      </c>
      <c r="T131" s="163" t="s">
        <v>129</v>
      </c>
      <c r="U131" s="163">
        <v>0.05</v>
      </c>
      <c r="V131" s="163">
        <f t="shared" si="62"/>
        <v>1.9</v>
      </c>
      <c r="W131" s="163"/>
      <c r="X131" s="163" t="s">
        <v>130</v>
      </c>
      <c r="Y131" s="163" t="s">
        <v>131</v>
      </c>
      <c r="Z131" s="152"/>
      <c r="AA131" s="152"/>
      <c r="AB131" s="152"/>
      <c r="AC131" s="152"/>
      <c r="AD131" s="152"/>
      <c r="AE131" s="152"/>
      <c r="AF131" s="152"/>
      <c r="AG131" s="152" t="s">
        <v>132</v>
      </c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1" x14ac:dyDescent="0.2">
      <c r="A132" s="180">
        <v>106</v>
      </c>
      <c r="B132" s="181" t="s">
        <v>358</v>
      </c>
      <c r="C132" s="188" t="s">
        <v>359</v>
      </c>
      <c r="D132" s="182" t="s">
        <v>151</v>
      </c>
      <c r="E132" s="183">
        <v>37.905000000000001</v>
      </c>
      <c r="F132" s="184"/>
      <c r="G132" s="185">
        <f t="shared" si="56"/>
        <v>0</v>
      </c>
      <c r="H132" s="164"/>
      <c r="I132" s="163">
        <f t="shared" si="57"/>
        <v>0</v>
      </c>
      <c r="J132" s="164"/>
      <c r="K132" s="163">
        <f t="shared" si="58"/>
        <v>0</v>
      </c>
      <c r="L132" s="163">
        <v>21</v>
      </c>
      <c r="M132" s="163">
        <f t="shared" si="59"/>
        <v>0</v>
      </c>
      <c r="N132" s="162">
        <v>5.0299999999999997E-3</v>
      </c>
      <c r="O132" s="162">
        <f t="shared" si="60"/>
        <v>0.19</v>
      </c>
      <c r="P132" s="162">
        <v>0</v>
      </c>
      <c r="Q132" s="162">
        <f t="shared" si="61"/>
        <v>0</v>
      </c>
      <c r="R132" s="163"/>
      <c r="S132" s="163" t="s">
        <v>128</v>
      </c>
      <c r="T132" s="163" t="s">
        <v>129</v>
      </c>
      <c r="U132" s="163">
        <v>1.448</v>
      </c>
      <c r="V132" s="163">
        <f t="shared" si="62"/>
        <v>54.89</v>
      </c>
      <c r="W132" s="163"/>
      <c r="X132" s="163" t="s">
        <v>130</v>
      </c>
      <c r="Y132" s="163" t="s">
        <v>131</v>
      </c>
      <c r="Z132" s="152"/>
      <c r="AA132" s="152"/>
      <c r="AB132" s="152"/>
      <c r="AC132" s="152"/>
      <c r="AD132" s="152"/>
      <c r="AE132" s="152"/>
      <c r="AF132" s="152"/>
      <c r="AG132" s="152" t="s">
        <v>132</v>
      </c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1" x14ac:dyDescent="0.2">
      <c r="A133" s="180">
        <v>107</v>
      </c>
      <c r="B133" s="181" t="s">
        <v>360</v>
      </c>
      <c r="C133" s="188" t="s">
        <v>361</v>
      </c>
      <c r="D133" s="182" t="s">
        <v>164</v>
      </c>
      <c r="E133" s="183">
        <v>20.9</v>
      </c>
      <c r="F133" s="184"/>
      <c r="G133" s="185">
        <f t="shared" si="56"/>
        <v>0</v>
      </c>
      <c r="H133" s="164"/>
      <c r="I133" s="163">
        <f t="shared" si="57"/>
        <v>0</v>
      </c>
      <c r="J133" s="164"/>
      <c r="K133" s="163">
        <f t="shared" si="58"/>
        <v>0</v>
      </c>
      <c r="L133" s="163">
        <v>21</v>
      </c>
      <c r="M133" s="163">
        <f t="shared" si="59"/>
        <v>0</v>
      </c>
      <c r="N133" s="162">
        <v>1E-4</v>
      </c>
      <c r="O133" s="162">
        <f t="shared" si="60"/>
        <v>0</v>
      </c>
      <c r="P133" s="162">
        <v>0</v>
      </c>
      <c r="Q133" s="162">
        <f t="shared" si="61"/>
        <v>0</v>
      </c>
      <c r="R133" s="163"/>
      <c r="S133" s="163" t="s">
        <v>128</v>
      </c>
      <c r="T133" s="163" t="s">
        <v>129</v>
      </c>
      <c r="U133" s="163">
        <v>0.12</v>
      </c>
      <c r="V133" s="163">
        <f t="shared" si="62"/>
        <v>2.5099999999999998</v>
      </c>
      <c r="W133" s="163"/>
      <c r="X133" s="163" t="s">
        <v>130</v>
      </c>
      <c r="Y133" s="163" t="s">
        <v>131</v>
      </c>
      <c r="Z133" s="152"/>
      <c r="AA133" s="152"/>
      <c r="AB133" s="152"/>
      <c r="AC133" s="152"/>
      <c r="AD133" s="152"/>
      <c r="AE133" s="152"/>
      <c r="AF133" s="152"/>
      <c r="AG133" s="152" t="s">
        <v>132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74">
        <v>108</v>
      </c>
      <c r="B134" s="175" t="s">
        <v>362</v>
      </c>
      <c r="C134" s="189" t="s">
        <v>363</v>
      </c>
      <c r="D134" s="176" t="s">
        <v>151</v>
      </c>
      <c r="E134" s="177">
        <v>43</v>
      </c>
      <c r="F134" s="178"/>
      <c r="G134" s="179">
        <f t="shared" si="56"/>
        <v>0</v>
      </c>
      <c r="H134" s="164"/>
      <c r="I134" s="163">
        <f t="shared" si="57"/>
        <v>0</v>
      </c>
      <c r="J134" s="164"/>
      <c r="K134" s="163">
        <f t="shared" si="58"/>
        <v>0</v>
      </c>
      <c r="L134" s="163">
        <v>21</v>
      </c>
      <c r="M134" s="163">
        <f t="shared" si="59"/>
        <v>0</v>
      </c>
      <c r="N134" s="162">
        <v>0</v>
      </c>
      <c r="O134" s="162">
        <f t="shared" si="60"/>
        <v>0</v>
      </c>
      <c r="P134" s="162">
        <v>0</v>
      </c>
      <c r="Q134" s="162">
        <f t="shared" si="61"/>
        <v>0</v>
      </c>
      <c r="R134" s="163"/>
      <c r="S134" s="163" t="s">
        <v>330</v>
      </c>
      <c r="T134" s="163" t="s">
        <v>129</v>
      </c>
      <c r="U134" s="163">
        <v>0</v>
      </c>
      <c r="V134" s="163">
        <f t="shared" si="62"/>
        <v>0</v>
      </c>
      <c r="W134" s="163"/>
      <c r="X134" s="163" t="s">
        <v>130</v>
      </c>
      <c r="Y134" s="163" t="s">
        <v>131</v>
      </c>
      <c r="Z134" s="152"/>
      <c r="AA134" s="152"/>
      <c r="AB134" s="152"/>
      <c r="AC134" s="152"/>
      <c r="AD134" s="152"/>
      <c r="AE134" s="152"/>
      <c r="AF134" s="152"/>
      <c r="AG134" s="152" t="s">
        <v>132</v>
      </c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1" x14ac:dyDescent="0.2">
      <c r="A135" s="159">
        <v>109</v>
      </c>
      <c r="B135" s="160" t="s">
        <v>364</v>
      </c>
      <c r="C135" s="190" t="s">
        <v>365</v>
      </c>
      <c r="D135" s="161" t="s">
        <v>0</v>
      </c>
      <c r="E135" s="186"/>
      <c r="F135" s="164"/>
      <c r="G135" s="163">
        <f t="shared" si="56"/>
        <v>0</v>
      </c>
      <c r="H135" s="164"/>
      <c r="I135" s="163">
        <f t="shared" si="57"/>
        <v>0</v>
      </c>
      <c r="J135" s="164"/>
      <c r="K135" s="163">
        <f t="shared" si="58"/>
        <v>0</v>
      </c>
      <c r="L135" s="163">
        <v>21</v>
      </c>
      <c r="M135" s="163">
        <f t="shared" si="59"/>
        <v>0</v>
      </c>
      <c r="N135" s="162">
        <v>0</v>
      </c>
      <c r="O135" s="162">
        <f t="shared" si="60"/>
        <v>0</v>
      </c>
      <c r="P135" s="162">
        <v>0</v>
      </c>
      <c r="Q135" s="162">
        <f t="shared" si="61"/>
        <v>0</v>
      </c>
      <c r="R135" s="163"/>
      <c r="S135" s="163" t="s">
        <v>128</v>
      </c>
      <c r="T135" s="163" t="s">
        <v>129</v>
      </c>
      <c r="U135" s="163">
        <v>0</v>
      </c>
      <c r="V135" s="163">
        <f t="shared" si="62"/>
        <v>0</v>
      </c>
      <c r="W135" s="163"/>
      <c r="X135" s="163" t="s">
        <v>227</v>
      </c>
      <c r="Y135" s="163" t="s">
        <v>131</v>
      </c>
      <c r="Z135" s="152"/>
      <c r="AA135" s="152"/>
      <c r="AB135" s="152"/>
      <c r="AC135" s="152"/>
      <c r="AD135" s="152"/>
      <c r="AE135" s="152"/>
      <c r="AF135" s="152"/>
      <c r="AG135" s="152" t="s">
        <v>228</v>
      </c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x14ac:dyDescent="0.2">
      <c r="A136" s="167" t="s">
        <v>123</v>
      </c>
      <c r="B136" s="168" t="s">
        <v>88</v>
      </c>
      <c r="C136" s="187" t="s">
        <v>89</v>
      </c>
      <c r="D136" s="169"/>
      <c r="E136" s="170"/>
      <c r="F136" s="171"/>
      <c r="G136" s="172">
        <f>SUMIF(AG137:AG139,"&lt;&gt;NOR",G137:G139)</f>
        <v>0</v>
      </c>
      <c r="H136" s="166"/>
      <c r="I136" s="166">
        <f>SUM(I137:I139)</f>
        <v>0</v>
      </c>
      <c r="J136" s="166"/>
      <c r="K136" s="166">
        <f>SUM(K137:K139)</f>
        <v>0</v>
      </c>
      <c r="L136" s="166"/>
      <c r="M136" s="166">
        <f>SUM(M137:M139)</f>
        <v>0</v>
      </c>
      <c r="N136" s="165"/>
      <c r="O136" s="165">
        <f>SUM(O137:O139)</f>
        <v>0</v>
      </c>
      <c r="P136" s="165"/>
      <c r="Q136" s="165">
        <f>SUM(Q137:Q139)</f>
        <v>0</v>
      </c>
      <c r="R136" s="166"/>
      <c r="S136" s="166"/>
      <c r="T136" s="166"/>
      <c r="U136" s="166"/>
      <c r="V136" s="166">
        <f>SUM(V137:V139)</f>
        <v>5.18</v>
      </c>
      <c r="W136" s="166"/>
      <c r="X136" s="166"/>
      <c r="Y136" s="166"/>
      <c r="AG136" t="s">
        <v>124</v>
      </c>
    </row>
    <row r="137" spans="1:60" outlineLevel="1" x14ac:dyDescent="0.2">
      <c r="A137" s="180">
        <v>110</v>
      </c>
      <c r="B137" s="181" t="s">
        <v>366</v>
      </c>
      <c r="C137" s="188" t="s">
        <v>367</v>
      </c>
      <c r="D137" s="182" t="s">
        <v>151</v>
      </c>
      <c r="E137" s="183">
        <v>5.8</v>
      </c>
      <c r="F137" s="184"/>
      <c r="G137" s="185">
        <f>ROUND(E137*F137,2)</f>
        <v>0</v>
      </c>
      <c r="H137" s="164"/>
      <c r="I137" s="163">
        <f>ROUND(E137*H137,2)</f>
        <v>0</v>
      </c>
      <c r="J137" s="164"/>
      <c r="K137" s="163">
        <f>ROUND(E137*J137,2)</f>
        <v>0</v>
      </c>
      <c r="L137" s="163">
        <v>21</v>
      </c>
      <c r="M137" s="163">
        <f>G137*(1+L137/100)</f>
        <v>0</v>
      </c>
      <c r="N137" s="162">
        <v>2.5000000000000001E-4</v>
      </c>
      <c r="O137" s="162">
        <f>ROUND(E137*N137,2)</f>
        <v>0</v>
      </c>
      <c r="P137" s="162">
        <v>0</v>
      </c>
      <c r="Q137" s="162">
        <f>ROUND(E137*P137,2)</f>
        <v>0</v>
      </c>
      <c r="R137" s="163"/>
      <c r="S137" s="163" t="s">
        <v>128</v>
      </c>
      <c r="T137" s="163" t="s">
        <v>129</v>
      </c>
      <c r="U137" s="163">
        <v>0.30599999999999999</v>
      </c>
      <c r="V137" s="163">
        <f>ROUND(E137*U137,2)</f>
        <v>1.77</v>
      </c>
      <c r="W137" s="163"/>
      <c r="X137" s="163" t="s">
        <v>130</v>
      </c>
      <c r="Y137" s="163" t="s">
        <v>131</v>
      </c>
      <c r="Z137" s="152"/>
      <c r="AA137" s="152"/>
      <c r="AB137" s="152"/>
      <c r="AC137" s="152"/>
      <c r="AD137" s="152"/>
      <c r="AE137" s="152"/>
      <c r="AF137" s="152"/>
      <c r="AG137" s="152" t="s">
        <v>132</v>
      </c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1" x14ac:dyDescent="0.2">
      <c r="A138" s="180">
        <v>111</v>
      </c>
      <c r="B138" s="181" t="s">
        <v>368</v>
      </c>
      <c r="C138" s="188" t="s">
        <v>369</v>
      </c>
      <c r="D138" s="182" t="s">
        <v>151</v>
      </c>
      <c r="E138" s="183">
        <v>3.8</v>
      </c>
      <c r="F138" s="184"/>
      <c r="G138" s="185">
        <f>ROUND(E138*F138,2)</f>
        <v>0</v>
      </c>
      <c r="H138" s="164"/>
      <c r="I138" s="163">
        <f>ROUND(E138*H138,2)</f>
        <v>0</v>
      </c>
      <c r="J138" s="164"/>
      <c r="K138" s="163">
        <f>ROUND(E138*J138,2)</f>
        <v>0</v>
      </c>
      <c r="L138" s="163">
        <v>21</v>
      </c>
      <c r="M138" s="163">
        <f>G138*(1+L138/100)</f>
        <v>0</v>
      </c>
      <c r="N138" s="162">
        <v>4.8999999999999998E-4</v>
      </c>
      <c r="O138" s="162">
        <f>ROUND(E138*N138,2)</f>
        <v>0</v>
      </c>
      <c r="P138" s="162">
        <v>0</v>
      </c>
      <c r="Q138" s="162">
        <f>ROUND(E138*P138,2)</f>
        <v>0</v>
      </c>
      <c r="R138" s="163"/>
      <c r="S138" s="163" t="s">
        <v>128</v>
      </c>
      <c r="T138" s="163" t="s">
        <v>129</v>
      </c>
      <c r="U138" s="163">
        <v>0.24299999999999999</v>
      </c>
      <c r="V138" s="163">
        <f>ROUND(E138*U138,2)</f>
        <v>0.92</v>
      </c>
      <c r="W138" s="163"/>
      <c r="X138" s="163" t="s">
        <v>130</v>
      </c>
      <c r="Y138" s="163" t="s">
        <v>131</v>
      </c>
      <c r="Z138" s="152"/>
      <c r="AA138" s="152"/>
      <c r="AB138" s="152"/>
      <c r="AC138" s="152"/>
      <c r="AD138" s="152"/>
      <c r="AE138" s="152"/>
      <c r="AF138" s="152"/>
      <c r="AG138" s="152" t="s">
        <v>132</v>
      </c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outlineLevel="1" x14ac:dyDescent="0.2">
      <c r="A139" s="180">
        <v>112</v>
      </c>
      <c r="B139" s="181" t="s">
        <v>370</v>
      </c>
      <c r="C139" s="188" t="s">
        <v>371</v>
      </c>
      <c r="D139" s="182" t="s">
        <v>164</v>
      </c>
      <c r="E139" s="183">
        <v>28</v>
      </c>
      <c r="F139" s="184"/>
      <c r="G139" s="185">
        <f>ROUND(E139*F139,2)</f>
        <v>0</v>
      </c>
      <c r="H139" s="164"/>
      <c r="I139" s="163">
        <f>ROUND(E139*H139,2)</f>
        <v>0</v>
      </c>
      <c r="J139" s="164"/>
      <c r="K139" s="163">
        <f>ROUND(E139*J139,2)</f>
        <v>0</v>
      </c>
      <c r="L139" s="163">
        <v>21</v>
      </c>
      <c r="M139" s="163">
        <f>G139*(1+L139/100)</f>
        <v>0</v>
      </c>
      <c r="N139" s="162">
        <v>6.9999999999999994E-5</v>
      </c>
      <c r="O139" s="162">
        <f>ROUND(E139*N139,2)</f>
        <v>0</v>
      </c>
      <c r="P139" s="162">
        <v>0</v>
      </c>
      <c r="Q139" s="162">
        <f>ROUND(E139*P139,2)</f>
        <v>0</v>
      </c>
      <c r="R139" s="163"/>
      <c r="S139" s="163" t="s">
        <v>128</v>
      </c>
      <c r="T139" s="163" t="s">
        <v>129</v>
      </c>
      <c r="U139" s="163">
        <v>8.8999999999999996E-2</v>
      </c>
      <c r="V139" s="163">
        <f>ROUND(E139*U139,2)</f>
        <v>2.4900000000000002</v>
      </c>
      <c r="W139" s="163"/>
      <c r="X139" s="163" t="s">
        <v>130</v>
      </c>
      <c r="Y139" s="163" t="s">
        <v>131</v>
      </c>
      <c r="Z139" s="152"/>
      <c r="AA139" s="152"/>
      <c r="AB139" s="152"/>
      <c r="AC139" s="152"/>
      <c r="AD139" s="152"/>
      <c r="AE139" s="152"/>
      <c r="AF139" s="152"/>
      <c r="AG139" s="152" t="s">
        <v>132</v>
      </c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x14ac:dyDescent="0.2">
      <c r="A140" s="167" t="s">
        <v>123</v>
      </c>
      <c r="B140" s="168" t="s">
        <v>90</v>
      </c>
      <c r="C140" s="187" t="s">
        <v>91</v>
      </c>
      <c r="D140" s="169"/>
      <c r="E140" s="170"/>
      <c r="F140" s="171"/>
      <c r="G140" s="172">
        <f>SUMIF(AG141:AG141,"&lt;&gt;NOR",G141:G141)</f>
        <v>0</v>
      </c>
      <c r="H140" s="166"/>
      <c r="I140" s="166">
        <f>SUM(I141:I141)</f>
        <v>0</v>
      </c>
      <c r="J140" s="166"/>
      <c r="K140" s="166">
        <f>SUM(K141:K141)</f>
        <v>0</v>
      </c>
      <c r="L140" s="166"/>
      <c r="M140" s="166">
        <f>SUM(M141:M141)</f>
        <v>0</v>
      </c>
      <c r="N140" s="165"/>
      <c r="O140" s="165">
        <f>SUM(O141:O141)</f>
        <v>0.02</v>
      </c>
      <c r="P140" s="165"/>
      <c r="Q140" s="165">
        <f>SUM(Q141:Q141)</f>
        <v>0</v>
      </c>
      <c r="R140" s="166"/>
      <c r="S140" s="166"/>
      <c r="T140" s="166"/>
      <c r="U140" s="166"/>
      <c r="V140" s="166">
        <f>SUM(V141:V141)</f>
        <v>5.44</v>
      </c>
      <c r="W140" s="166"/>
      <c r="X140" s="166"/>
      <c r="Y140" s="166"/>
      <c r="AG140" t="s">
        <v>124</v>
      </c>
    </row>
    <row r="141" spans="1:60" outlineLevel="1" x14ac:dyDescent="0.2">
      <c r="A141" s="180">
        <v>113</v>
      </c>
      <c r="B141" s="181" t="s">
        <v>372</v>
      </c>
      <c r="C141" s="188" t="s">
        <v>373</v>
      </c>
      <c r="D141" s="182" t="s">
        <v>151</v>
      </c>
      <c r="E141" s="183">
        <v>53.35</v>
      </c>
      <c r="F141" s="184"/>
      <c r="G141" s="185">
        <f>ROUND(E141*F141,2)</f>
        <v>0</v>
      </c>
      <c r="H141" s="164"/>
      <c r="I141" s="163">
        <f>ROUND(E141*H141,2)</f>
        <v>0</v>
      </c>
      <c r="J141" s="164"/>
      <c r="K141" s="163">
        <f>ROUND(E141*J141,2)</f>
        <v>0</v>
      </c>
      <c r="L141" s="163">
        <v>21</v>
      </c>
      <c r="M141" s="163">
        <f>G141*(1+L141/100)</f>
        <v>0</v>
      </c>
      <c r="N141" s="162">
        <v>4.2000000000000002E-4</v>
      </c>
      <c r="O141" s="162">
        <f>ROUND(E141*N141,2)</f>
        <v>0.02</v>
      </c>
      <c r="P141" s="162">
        <v>0</v>
      </c>
      <c r="Q141" s="162">
        <f>ROUND(E141*P141,2)</f>
        <v>0</v>
      </c>
      <c r="R141" s="163"/>
      <c r="S141" s="163" t="s">
        <v>128</v>
      </c>
      <c r="T141" s="163" t="s">
        <v>129</v>
      </c>
      <c r="U141" s="163">
        <v>0.10191</v>
      </c>
      <c r="V141" s="163">
        <f>ROUND(E141*U141,2)</f>
        <v>5.44</v>
      </c>
      <c r="W141" s="163"/>
      <c r="X141" s="163" t="s">
        <v>130</v>
      </c>
      <c r="Y141" s="163" t="s">
        <v>131</v>
      </c>
      <c r="Z141" s="152"/>
      <c r="AA141" s="152"/>
      <c r="AB141" s="152"/>
      <c r="AC141" s="152"/>
      <c r="AD141" s="152"/>
      <c r="AE141" s="152"/>
      <c r="AF141" s="152"/>
      <c r="AG141" s="152" t="s">
        <v>132</v>
      </c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x14ac:dyDescent="0.2">
      <c r="A142" s="167" t="s">
        <v>123</v>
      </c>
      <c r="B142" s="168" t="s">
        <v>92</v>
      </c>
      <c r="C142" s="187" t="s">
        <v>93</v>
      </c>
      <c r="D142" s="169"/>
      <c r="E142" s="170"/>
      <c r="F142" s="171"/>
      <c r="G142" s="172">
        <f>SUMIF(AG143:AG149,"&lt;&gt;NOR",G143:G149)</f>
        <v>0</v>
      </c>
      <c r="H142" s="166"/>
      <c r="I142" s="166">
        <f>SUM(I143:I149)</f>
        <v>0</v>
      </c>
      <c r="J142" s="166"/>
      <c r="K142" s="166">
        <f>SUM(K143:K149)</f>
        <v>0</v>
      </c>
      <c r="L142" s="166"/>
      <c r="M142" s="166">
        <f>SUM(M143:M149)</f>
        <v>0</v>
      </c>
      <c r="N142" s="165"/>
      <c r="O142" s="165">
        <f>SUM(O143:O149)</f>
        <v>0</v>
      </c>
      <c r="P142" s="165"/>
      <c r="Q142" s="165">
        <f>SUM(Q143:Q149)</f>
        <v>0</v>
      </c>
      <c r="R142" s="166"/>
      <c r="S142" s="166"/>
      <c r="T142" s="166"/>
      <c r="U142" s="166"/>
      <c r="V142" s="166">
        <f>SUM(V143:V149)</f>
        <v>93.689999999999984</v>
      </c>
      <c r="W142" s="166"/>
      <c r="X142" s="166"/>
      <c r="Y142" s="166"/>
      <c r="AG142" t="s">
        <v>124</v>
      </c>
    </row>
    <row r="143" spans="1:60" outlineLevel="1" x14ac:dyDescent="0.2">
      <c r="A143" s="180">
        <v>114</v>
      </c>
      <c r="B143" s="181" t="s">
        <v>374</v>
      </c>
      <c r="C143" s="188" t="s">
        <v>375</v>
      </c>
      <c r="D143" s="182" t="s">
        <v>180</v>
      </c>
      <c r="E143" s="183">
        <v>16.236509999999999</v>
      </c>
      <c r="F143" s="184"/>
      <c r="G143" s="185">
        <f t="shared" ref="G143:G149" si="63">ROUND(E143*F143,2)</f>
        <v>0</v>
      </c>
      <c r="H143" s="164"/>
      <c r="I143" s="163">
        <f t="shared" ref="I143:I149" si="64">ROUND(E143*H143,2)</f>
        <v>0</v>
      </c>
      <c r="J143" s="164"/>
      <c r="K143" s="163">
        <f t="shared" ref="K143:K149" si="65">ROUND(E143*J143,2)</f>
        <v>0</v>
      </c>
      <c r="L143" s="163">
        <v>21</v>
      </c>
      <c r="M143" s="163">
        <f t="shared" ref="M143:M149" si="66">G143*(1+L143/100)</f>
        <v>0</v>
      </c>
      <c r="N143" s="162">
        <v>0</v>
      </c>
      <c r="O143" s="162">
        <f t="shared" ref="O143:O149" si="67">ROUND(E143*N143,2)</f>
        <v>0</v>
      </c>
      <c r="P143" s="162">
        <v>0</v>
      </c>
      <c r="Q143" s="162">
        <f t="shared" ref="Q143:Q149" si="68">ROUND(E143*P143,2)</f>
        <v>0</v>
      </c>
      <c r="R143" s="163"/>
      <c r="S143" s="163" t="s">
        <v>128</v>
      </c>
      <c r="T143" s="163" t="s">
        <v>129</v>
      </c>
      <c r="U143" s="163">
        <v>0.27700000000000002</v>
      </c>
      <c r="V143" s="163">
        <f t="shared" ref="V143:V149" si="69">ROUND(E143*U143,2)</f>
        <v>4.5</v>
      </c>
      <c r="W143" s="163"/>
      <c r="X143" s="163" t="s">
        <v>376</v>
      </c>
      <c r="Y143" s="163" t="s">
        <v>131</v>
      </c>
      <c r="Z143" s="152"/>
      <c r="AA143" s="152"/>
      <c r="AB143" s="152"/>
      <c r="AC143" s="152"/>
      <c r="AD143" s="152"/>
      <c r="AE143" s="152"/>
      <c r="AF143" s="152"/>
      <c r="AG143" s="152" t="s">
        <v>377</v>
      </c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80">
        <v>115</v>
      </c>
      <c r="B144" s="181" t="s">
        <v>378</v>
      </c>
      <c r="C144" s="188" t="s">
        <v>379</v>
      </c>
      <c r="D144" s="182" t="s">
        <v>180</v>
      </c>
      <c r="E144" s="183">
        <v>16.236509999999999</v>
      </c>
      <c r="F144" s="184"/>
      <c r="G144" s="185">
        <f t="shared" si="63"/>
        <v>0</v>
      </c>
      <c r="H144" s="164"/>
      <c r="I144" s="163">
        <f t="shared" si="64"/>
        <v>0</v>
      </c>
      <c r="J144" s="164"/>
      <c r="K144" s="163">
        <f t="shared" si="65"/>
        <v>0</v>
      </c>
      <c r="L144" s="163">
        <v>21</v>
      </c>
      <c r="M144" s="163">
        <f t="shared" si="66"/>
        <v>0</v>
      </c>
      <c r="N144" s="162">
        <v>0</v>
      </c>
      <c r="O144" s="162">
        <f t="shared" si="67"/>
        <v>0</v>
      </c>
      <c r="P144" s="162">
        <v>0</v>
      </c>
      <c r="Q144" s="162">
        <f t="shared" si="68"/>
        <v>0</v>
      </c>
      <c r="R144" s="163"/>
      <c r="S144" s="163" t="s">
        <v>128</v>
      </c>
      <c r="T144" s="163" t="s">
        <v>129</v>
      </c>
      <c r="U144" s="163">
        <v>2.0670000000000002</v>
      </c>
      <c r="V144" s="163">
        <f t="shared" si="69"/>
        <v>33.56</v>
      </c>
      <c r="W144" s="163"/>
      <c r="X144" s="163" t="s">
        <v>376</v>
      </c>
      <c r="Y144" s="163" t="s">
        <v>131</v>
      </c>
      <c r="Z144" s="152"/>
      <c r="AA144" s="152"/>
      <c r="AB144" s="152"/>
      <c r="AC144" s="152"/>
      <c r="AD144" s="152"/>
      <c r="AE144" s="152"/>
      <c r="AF144" s="152"/>
      <c r="AG144" s="152" t="s">
        <v>377</v>
      </c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1" x14ac:dyDescent="0.2">
      <c r="A145" s="180">
        <v>116</v>
      </c>
      <c r="B145" s="181" t="s">
        <v>380</v>
      </c>
      <c r="C145" s="188" t="s">
        <v>381</v>
      </c>
      <c r="D145" s="182" t="s">
        <v>180</v>
      </c>
      <c r="E145" s="183">
        <v>16.236509999999999</v>
      </c>
      <c r="F145" s="184"/>
      <c r="G145" s="185">
        <f t="shared" si="63"/>
        <v>0</v>
      </c>
      <c r="H145" s="164"/>
      <c r="I145" s="163">
        <f t="shared" si="64"/>
        <v>0</v>
      </c>
      <c r="J145" s="164"/>
      <c r="K145" s="163">
        <f t="shared" si="65"/>
        <v>0</v>
      </c>
      <c r="L145" s="163">
        <v>21</v>
      </c>
      <c r="M145" s="163">
        <f t="shared" si="66"/>
        <v>0</v>
      </c>
      <c r="N145" s="162">
        <v>0</v>
      </c>
      <c r="O145" s="162">
        <f t="shared" si="67"/>
        <v>0</v>
      </c>
      <c r="P145" s="162">
        <v>0</v>
      </c>
      <c r="Q145" s="162">
        <f t="shared" si="68"/>
        <v>0</v>
      </c>
      <c r="R145" s="163"/>
      <c r="S145" s="163" t="s">
        <v>128</v>
      </c>
      <c r="T145" s="163" t="s">
        <v>129</v>
      </c>
      <c r="U145" s="163">
        <v>1.96</v>
      </c>
      <c r="V145" s="163">
        <f t="shared" si="69"/>
        <v>31.82</v>
      </c>
      <c r="W145" s="163"/>
      <c r="X145" s="163" t="s">
        <v>376</v>
      </c>
      <c r="Y145" s="163" t="s">
        <v>131</v>
      </c>
      <c r="Z145" s="152"/>
      <c r="AA145" s="152"/>
      <c r="AB145" s="152"/>
      <c r="AC145" s="152"/>
      <c r="AD145" s="152"/>
      <c r="AE145" s="152"/>
      <c r="AF145" s="152"/>
      <c r="AG145" s="152" t="s">
        <v>377</v>
      </c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">
      <c r="A146" s="180">
        <v>117</v>
      </c>
      <c r="B146" s="181" t="s">
        <v>382</v>
      </c>
      <c r="C146" s="188" t="s">
        <v>383</v>
      </c>
      <c r="D146" s="182" t="s">
        <v>180</v>
      </c>
      <c r="E146" s="183">
        <v>194.83812</v>
      </c>
      <c r="F146" s="184"/>
      <c r="G146" s="185">
        <f t="shared" si="63"/>
        <v>0</v>
      </c>
      <c r="H146" s="164"/>
      <c r="I146" s="163">
        <f t="shared" si="64"/>
        <v>0</v>
      </c>
      <c r="J146" s="164"/>
      <c r="K146" s="163">
        <f t="shared" si="65"/>
        <v>0</v>
      </c>
      <c r="L146" s="163">
        <v>21</v>
      </c>
      <c r="M146" s="163">
        <f t="shared" si="66"/>
        <v>0</v>
      </c>
      <c r="N146" s="162">
        <v>0</v>
      </c>
      <c r="O146" s="162">
        <f t="shared" si="67"/>
        <v>0</v>
      </c>
      <c r="P146" s="162">
        <v>0</v>
      </c>
      <c r="Q146" s="162">
        <f t="shared" si="68"/>
        <v>0</v>
      </c>
      <c r="R146" s="163"/>
      <c r="S146" s="163" t="s">
        <v>128</v>
      </c>
      <c r="T146" s="163" t="s">
        <v>129</v>
      </c>
      <c r="U146" s="163">
        <v>0</v>
      </c>
      <c r="V146" s="163">
        <f t="shared" si="69"/>
        <v>0</v>
      </c>
      <c r="W146" s="163"/>
      <c r="X146" s="163" t="s">
        <v>376</v>
      </c>
      <c r="Y146" s="163" t="s">
        <v>131</v>
      </c>
      <c r="Z146" s="152"/>
      <c r="AA146" s="152"/>
      <c r="AB146" s="152"/>
      <c r="AC146" s="152"/>
      <c r="AD146" s="152"/>
      <c r="AE146" s="152"/>
      <c r="AF146" s="152"/>
      <c r="AG146" s="152" t="s">
        <v>377</v>
      </c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1" x14ac:dyDescent="0.2">
      <c r="A147" s="180">
        <v>118</v>
      </c>
      <c r="B147" s="181" t="s">
        <v>384</v>
      </c>
      <c r="C147" s="188" t="s">
        <v>385</v>
      </c>
      <c r="D147" s="182" t="s">
        <v>180</v>
      </c>
      <c r="E147" s="183">
        <v>16.236509999999999</v>
      </c>
      <c r="F147" s="184"/>
      <c r="G147" s="185">
        <f t="shared" si="63"/>
        <v>0</v>
      </c>
      <c r="H147" s="164"/>
      <c r="I147" s="163">
        <f t="shared" si="64"/>
        <v>0</v>
      </c>
      <c r="J147" s="164"/>
      <c r="K147" s="163">
        <f t="shared" si="65"/>
        <v>0</v>
      </c>
      <c r="L147" s="163">
        <v>21</v>
      </c>
      <c r="M147" s="163">
        <f t="shared" si="66"/>
        <v>0</v>
      </c>
      <c r="N147" s="162">
        <v>0</v>
      </c>
      <c r="O147" s="162">
        <f t="shared" si="67"/>
        <v>0</v>
      </c>
      <c r="P147" s="162">
        <v>0</v>
      </c>
      <c r="Q147" s="162">
        <f t="shared" si="68"/>
        <v>0</v>
      </c>
      <c r="R147" s="163"/>
      <c r="S147" s="163" t="s">
        <v>128</v>
      </c>
      <c r="T147" s="163" t="s">
        <v>129</v>
      </c>
      <c r="U147" s="163">
        <v>0.94199999999999995</v>
      </c>
      <c r="V147" s="163">
        <f t="shared" si="69"/>
        <v>15.29</v>
      </c>
      <c r="W147" s="163"/>
      <c r="X147" s="163" t="s">
        <v>376</v>
      </c>
      <c r="Y147" s="163" t="s">
        <v>131</v>
      </c>
      <c r="Z147" s="152"/>
      <c r="AA147" s="152"/>
      <c r="AB147" s="152"/>
      <c r="AC147" s="152"/>
      <c r="AD147" s="152"/>
      <c r="AE147" s="152"/>
      <c r="AF147" s="152"/>
      <c r="AG147" s="152" t="s">
        <v>377</v>
      </c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80">
        <v>119</v>
      </c>
      <c r="B148" s="181" t="s">
        <v>386</v>
      </c>
      <c r="C148" s="188" t="s">
        <v>387</v>
      </c>
      <c r="D148" s="182" t="s">
        <v>180</v>
      </c>
      <c r="E148" s="183">
        <v>81.182550000000006</v>
      </c>
      <c r="F148" s="184"/>
      <c r="G148" s="185">
        <f t="shared" si="63"/>
        <v>0</v>
      </c>
      <c r="H148" s="164"/>
      <c r="I148" s="163">
        <f t="shared" si="64"/>
        <v>0</v>
      </c>
      <c r="J148" s="164"/>
      <c r="K148" s="163">
        <f t="shared" si="65"/>
        <v>0</v>
      </c>
      <c r="L148" s="163">
        <v>21</v>
      </c>
      <c r="M148" s="163">
        <f t="shared" si="66"/>
        <v>0</v>
      </c>
      <c r="N148" s="162">
        <v>0</v>
      </c>
      <c r="O148" s="162">
        <f t="shared" si="67"/>
        <v>0</v>
      </c>
      <c r="P148" s="162">
        <v>0</v>
      </c>
      <c r="Q148" s="162">
        <f t="shared" si="68"/>
        <v>0</v>
      </c>
      <c r="R148" s="163"/>
      <c r="S148" s="163" t="s">
        <v>128</v>
      </c>
      <c r="T148" s="163" t="s">
        <v>129</v>
      </c>
      <c r="U148" s="163">
        <v>0.105</v>
      </c>
      <c r="V148" s="163">
        <f t="shared" si="69"/>
        <v>8.52</v>
      </c>
      <c r="W148" s="163"/>
      <c r="X148" s="163" t="s">
        <v>376</v>
      </c>
      <c r="Y148" s="163" t="s">
        <v>131</v>
      </c>
      <c r="Z148" s="152"/>
      <c r="AA148" s="152"/>
      <c r="AB148" s="152"/>
      <c r="AC148" s="152"/>
      <c r="AD148" s="152"/>
      <c r="AE148" s="152"/>
      <c r="AF148" s="152"/>
      <c r="AG148" s="152" t="s">
        <v>377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1" x14ac:dyDescent="0.2">
      <c r="A149" s="174">
        <v>120</v>
      </c>
      <c r="B149" s="175" t="s">
        <v>388</v>
      </c>
      <c r="C149" s="189" t="s">
        <v>389</v>
      </c>
      <c r="D149" s="176" t="s">
        <v>180</v>
      </c>
      <c r="E149" s="177">
        <v>16.236509999999999</v>
      </c>
      <c r="F149" s="178"/>
      <c r="G149" s="179">
        <f t="shared" si="63"/>
        <v>0</v>
      </c>
      <c r="H149" s="164"/>
      <c r="I149" s="163">
        <f t="shared" si="64"/>
        <v>0</v>
      </c>
      <c r="J149" s="164"/>
      <c r="K149" s="163">
        <f t="shared" si="65"/>
        <v>0</v>
      </c>
      <c r="L149" s="163">
        <v>21</v>
      </c>
      <c r="M149" s="163">
        <f t="shared" si="66"/>
        <v>0</v>
      </c>
      <c r="N149" s="162">
        <v>0</v>
      </c>
      <c r="O149" s="162">
        <f t="shared" si="67"/>
        <v>0</v>
      </c>
      <c r="P149" s="162">
        <v>0</v>
      </c>
      <c r="Q149" s="162">
        <f t="shared" si="68"/>
        <v>0</v>
      </c>
      <c r="R149" s="163"/>
      <c r="S149" s="163" t="s">
        <v>128</v>
      </c>
      <c r="T149" s="163" t="s">
        <v>129</v>
      </c>
      <c r="U149" s="163">
        <v>0</v>
      </c>
      <c r="V149" s="163">
        <f t="shared" si="69"/>
        <v>0</v>
      </c>
      <c r="W149" s="163"/>
      <c r="X149" s="163" t="s">
        <v>376</v>
      </c>
      <c r="Y149" s="163" t="s">
        <v>131</v>
      </c>
      <c r="Z149" s="152"/>
      <c r="AA149" s="152"/>
      <c r="AB149" s="152"/>
      <c r="AC149" s="152"/>
      <c r="AD149" s="152"/>
      <c r="AE149" s="152"/>
      <c r="AF149" s="152"/>
      <c r="AG149" s="152" t="s">
        <v>377</v>
      </c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x14ac:dyDescent="0.2">
      <c r="A150" s="3"/>
      <c r="B150" s="4"/>
      <c r="C150" s="191"/>
      <c r="D150" s="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E150">
        <v>12</v>
      </c>
      <c r="AF150">
        <v>21</v>
      </c>
      <c r="AG150" t="s">
        <v>109</v>
      </c>
    </row>
    <row r="151" spans="1:60" x14ac:dyDescent="0.2">
      <c r="A151" s="155"/>
      <c r="B151" s="156" t="s">
        <v>31</v>
      </c>
      <c r="C151" s="192"/>
      <c r="D151" s="157"/>
      <c r="E151" s="158"/>
      <c r="F151" s="158"/>
      <c r="G151" s="173">
        <f>G8+G18+G24+G32+G37+G39+G42+G44+G57+G59+G64+G68+G78+G94+G109+G111+G113+G121+G129+G136+G140+G142</f>
        <v>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E151">
        <f>SUMIF(L7:L149,AE150,G7:G149)</f>
        <v>0</v>
      </c>
      <c r="AF151">
        <f>SUMIF(L7:L149,AF150,G7:G149)</f>
        <v>0</v>
      </c>
      <c r="AG151" t="s">
        <v>390</v>
      </c>
    </row>
    <row r="152" spans="1:60" x14ac:dyDescent="0.2">
      <c r="A152" s="3"/>
      <c r="B152" s="4"/>
      <c r="C152" s="191"/>
      <c r="D152" s="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60" x14ac:dyDescent="0.2">
      <c r="A153" s="3"/>
      <c r="B153" s="4"/>
      <c r="C153" s="191"/>
      <c r="D153" s="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60" x14ac:dyDescent="0.2">
      <c r="A154" s="268" t="s">
        <v>391</v>
      </c>
      <c r="B154" s="268"/>
      <c r="C154" s="269"/>
      <c r="D154" s="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60" x14ac:dyDescent="0.2">
      <c r="A155" s="249"/>
      <c r="B155" s="250"/>
      <c r="C155" s="251"/>
      <c r="D155" s="250"/>
      <c r="E155" s="250"/>
      <c r="F155" s="250"/>
      <c r="G155" s="25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G155" t="s">
        <v>392</v>
      </c>
    </row>
    <row r="156" spans="1:60" x14ac:dyDescent="0.2">
      <c r="A156" s="253"/>
      <c r="B156" s="254"/>
      <c r="C156" s="255"/>
      <c r="D156" s="254"/>
      <c r="E156" s="254"/>
      <c r="F156" s="254"/>
      <c r="G156" s="25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60" x14ac:dyDescent="0.2">
      <c r="A157" s="253"/>
      <c r="B157" s="254"/>
      <c r="C157" s="255"/>
      <c r="D157" s="254"/>
      <c r="E157" s="254"/>
      <c r="F157" s="254"/>
      <c r="G157" s="25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60" x14ac:dyDescent="0.2">
      <c r="A158" s="253"/>
      <c r="B158" s="254"/>
      <c r="C158" s="255"/>
      <c r="D158" s="254"/>
      <c r="E158" s="254"/>
      <c r="F158" s="254"/>
      <c r="G158" s="25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60" x14ac:dyDescent="0.2">
      <c r="A159" s="257"/>
      <c r="B159" s="258"/>
      <c r="C159" s="259"/>
      <c r="D159" s="258"/>
      <c r="E159" s="258"/>
      <c r="F159" s="258"/>
      <c r="G159" s="260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60" x14ac:dyDescent="0.2">
      <c r="A160" s="3"/>
      <c r="B160" s="4"/>
      <c r="C160" s="191"/>
      <c r="D160" s="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3:33" x14ac:dyDescent="0.2">
      <c r="C161" s="193"/>
      <c r="D161" s="10"/>
      <c r="AG161" t="s">
        <v>393</v>
      </c>
    </row>
    <row r="162" spans="3:33" x14ac:dyDescent="0.2">
      <c r="D162" s="10"/>
    </row>
    <row r="163" spans="3:33" x14ac:dyDescent="0.2">
      <c r="D163" s="10"/>
    </row>
    <row r="164" spans="3:33" x14ac:dyDescent="0.2">
      <c r="D164" s="10"/>
    </row>
    <row r="165" spans="3:33" x14ac:dyDescent="0.2">
      <c r="D165" s="10"/>
    </row>
    <row r="166" spans="3:33" x14ac:dyDescent="0.2">
      <c r="D166" s="10"/>
    </row>
    <row r="167" spans="3:33" x14ac:dyDescent="0.2">
      <c r="D167" s="10"/>
    </row>
    <row r="168" spans="3:33" x14ac:dyDescent="0.2">
      <c r="D168" s="10"/>
    </row>
    <row r="169" spans="3:33" x14ac:dyDescent="0.2">
      <c r="D169" s="10"/>
    </row>
    <row r="170" spans="3:33" x14ac:dyDescent="0.2">
      <c r="D170" s="10"/>
    </row>
    <row r="171" spans="3:33" x14ac:dyDescent="0.2">
      <c r="D171" s="10"/>
    </row>
    <row r="172" spans="3:33" x14ac:dyDescent="0.2">
      <c r="D172" s="10"/>
    </row>
    <row r="173" spans="3:33" x14ac:dyDescent="0.2">
      <c r="D173" s="10"/>
    </row>
    <row r="174" spans="3:33" x14ac:dyDescent="0.2">
      <c r="D174" s="10"/>
    </row>
    <row r="175" spans="3:33" x14ac:dyDescent="0.2">
      <c r="D175" s="10"/>
    </row>
    <row r="176" spans="3:33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X0vPUnXyjN6YdzpMnKLSZnVWuvVMG4Q+4/xbS6Jb/QWGz+MLMQLWk5YC1VnuJcqSPZuNN6EmtD9ZqkqQHFAv9Q==" saltValue="rm0xCcxUUVN1Vaqte1FMOg==" spinCount="100000" sheet="1" formatRows="0"/>
  <mergeCells count="6">
    <mergeCell ref="A155:G159"/>
    <mergeCell ref="A1:G1"/>
    <mergeCell ref="C2:G2"/>
    <mergeCell ref="C3:G3"/>
    <mergeCell ref="C4:G4"/>
    <mergeCell ref="A154:C15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4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'4 1 Pol'!Názvy_tisku</vt:lpstr>
      <vt:lpstr>oadresa</vt:lpstr>
      <vt:lpstr>Stavba!Objednatel</vt:lpstr>
      <vt:lpstr>Stavba!Objekt</vt:lpstr>
      <vt:lpstr>'4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Horák</cp:lastModifiedBy>
  <cp:lastPrinted>2019-03-19T12:27:02Z</cp:lastPrinted>
  <dcterms:created xsi:type="dcterms:W3CDTF">2009-04-08T07:15:50Z</dcterms:created>
  <dcterms:modified xsi:type="dcterms:W3CDTF">2025-04-16T17:19:53Z</dcterms:modified>
</cp:coreProperties>
</file>