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6\vyberovky\oprava chodby\"/>
    </mc:Choice>
  </mc:AlternateContent>
  <xr:revisionPtr revIDLastSave="0" documentId="13_ncr:1_{E515731C-3944-4466-9776-915A466510C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vba" sheetId="1" r:id="rId1"/>
    <sheet name="VzorPolozky" sheetId="10" state="hidden" r:id="rId2"/>
    <sheet name="3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'3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'3 1 Pol'!$A$1:$Y$49</definedName>
    <definedName name="_xlnm.Print_Area" localSheetId="0">Stavba!$A$1:$J$58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39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1" i="12"/>
  <c r="G10" i="12" s="1"/>
  <c r="I11" i="12"/>
  <c r="I10" i="12" s="1"/>
  <c r="K11" i="12"/>
  <c r="K10" i="12" s="1"/>
  <c r="M11" i="12"/>
  <c r="M10" i="12" s="1"/>
  <c r="O11" i="12"/>
  <c r="O10" i="12" s="1"/>
  <c r="Q11" i="12"/>
  <c r="Q10" i="12" s="1"/>
  <c r="V11" i="12"/>
  <c r="V10" i="12" s="1"/>
  <c r="G13" i="12"/>
  <c r="G12" i="12" s="1"/>
  <c r="I13" i="12"/>
  <c r="I12" i="12" s="1"/>
  <c r="K13" i="12"/>
  <c r="K12" i="12" s="1"/>
  <c r="M13" i="12"/>
  <c r="M12" i="12" s="1"/>
  <c r="O13" i="12"/>
  <c r="O12" i="12" s="1"/>
  <c r="Q13" i="12"/>
  <c r="Q12" i="12" s="1"/>
  <c r="V13" i="12"/>
  <c r="V12" i="12" s="1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7" i="12"/>
  <c r="G16" i="12" s="1"/>
  <c r="I17" i="12"/>
  <c r="I16" i="12" s="1"/>
  <c r="K17" i="12"/>
  <c r="K16" i="12" s="1"/>
  <c r="M17" i="12"/>
  <c r="M16" i="12" s="1"/>
  <c r="O17" i="12"/>
  <c r="O16" i="12" s="1"/>
  <c r="Q17" i="12"/>
  <c r="Q16" i="12" s="1"/>
  <c r="V17" i="12"/>
  <c r="V16" i="12" s="1"/>
  <c r="G18" i="12"/>
  <c r="I18" i="12"/>
  <c r="K18" i="12"/>
  <c r="M18" i="12"/>
  <c r="O18" i="12"/>
  <c r="Q18" i="12"/>
  <c r="V18" i="12"/>
  <c r="G19" i="12"/>
  <c r="G20" i="12"/>
  <c r="I20" i="12"/>
  <c r="I19" i="12" s="1"/>
  <c r="K20" i="12"/>
  <c r="K19" i="12" s="1"/>
  <c r="M20" i="12"/>
  <c r="M19" i="12" s="1"/>
  <c r="O20" i="12"/>
  <c r="O19" i="12" s="1"/>
  <c r="Q20" i="12"/>
  <c r="Q19" i="12" s="1"/>
  <c r="V20" i="12"/>
  <c r="V19" i="12" s="1"/>
  <c r="G21" i="12"/>
  <c r="G22" i="12"/>
  <c r="I22" i="12"/>
  <c r="I21" i="12" s="1"/>
  <c r="K22" i="12"/>
  <c r="K21" i="12" s="1"/>
  <c r="M22" i="12"/>
  <c r="M21" i="12" s="1"/>
  <c r="O22" i="12"/>
  <c r="O21" i="12" s="1"/>
  <c r="Q22" i="12"/>
  <c r="Q21" i="12" s="1"/>
  <c r="V22" i="12"/>
  <c r="V21" i="12" s="1"/>
  <c r="G23" i="12"/>
  <c r="I23" i="12"/>
  <c r="K23" i="12"/>
  <c r="M23" i="12"/>
  <c r="O23" i="12"/>
  <c r="Q23" i="12"/>
  <c r="G24" i="12"/>
  <c r="I24" i="12"/>
  <c r="K24" i="12"/>
  <c r="M24" i="12"/>
  <c r="O24" i="12"/>
  <c r="Q24" i="12"/>
  <c r="V24" i="12"/>
  <c r="V23" i="12" s="1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9" i="12"/>
  <c r="G28" i="12" s="1"/>
  <c r="I29" i="12"/>
  <c r="I28" i="12" s="1"/>
  <c r="K29" i="12"/>
  <c r="K28" i="12" s="1"/>
  <c r="M29" i="12"/>
  <c r="M28" i="12" s="1"/>
  <c r="O29" i="12"/>
  <c r="O28" i="12" s="1"/>
  <c r="Q29" i="12"/>
  <c r="Q28" i="12" s="1"/>
  <c r="V29" i="12"/>
  <c r="V28" i="12" s="1"/>
  <c r="G31" i="12"/>
  <c r="I31" i="12"/>
  <c r="I30" i="12" s="1"/>
  <c r="K31" i="12"/>
  <c r="K30" i="12" s="1"/>
  <c r="M31" i="12"/>
  <c r="M30" i="12" s="1"/>
  <c r="O31" i="12"/>
  <c r="O30" i="12" s="1"/>
  <c r="Q31" i="12"/>
  <c r="Q30" i="12" s="1"/>
  <c r="V31" i="12"/>
  <c r="V30" i="12" s="1"/>
  <c r="G32" i="12"/>
  <c r="I32" i="12"/>
  <c r="K32" i="12"/>
  <c r="M32" i="12"/>
  <c r="O32" i="12"/>
  <c r="Q32" i="12"/>
  <c r="V32" i="12"/>
  <c r="G33" i="12"/>
  <c r="G30" i="12" s="1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V36" i="12"/>
  <c r="G37" i="12"/>
  <c r="I37" i="12"/>
  <c r="K37" i="12"/>
  <c r="M37" i="12"/>
  <c r="O37" i="12"/>
  <c r="Q37" i="12"/>
  <c r="V37" i="12"/>
  <c r="AE39" i="12"/>
  <c r="AF39" i="12"/>
  <c r="I20" i="1"/>
  <c r="I19" i="1"/>
  <c r="I18" i="1"/>
  <c r="I17" i="1"/>
  <c r="I16" i="1"/>
  <c r="I58" i="1"/>
  <c r="J49" i="1"/>
  <c r="F42" i="1"/>
  <c r="G42" i="1"/>
  <c r="G25" i="1" s="1"/>
  <c r="A25" i="1" s="1"/>
  <c r="H41" i="1"/>
  <c r="I41" i="1" s="1"/>
  <c r="H40" i="1"/>
  <c r="I40" i="1" s="1"/>
  <c r="H39" i="1"/>
  <c r="J28" i="1"/>
  <c r="J26" i="1"/>
  <c r="G38" i="1"/>
  <c r="F38" i="1"/>
  <c r="J23" i="1"/>
  <c r="J24" i="1"/>
  <c r="J25" i="1"/>
  <c r="J27" i="1"/>
  <c r="E24" i="1"/>
  <c r="E26" i="1"/>
  <c r="J54" i="1" l="1"/>
  <c r="J53" i="1"/>
  <c r="J50" i="1"/>
  <c r="J52" i="1"/>
  <c r="J51" i="1"/>
  <c r="J57" i="1"/>
  <c r="J55" i="1"/>
  <c r="J58" i="1" s="1"/>
  <c r="J56" i="1"/>
  <c r="A26" i="1"/>
  <c r="G26" i="1"/>
  <c r="G28" i="1"/>
  <c r="G23" i="1"/>
  <c r="I21" i="1"/>
  <c r="H42" i="1"/>
  <c r="I39" i="1"/>
  <c r="I42" i="1" s="1"/>
  <c r="A23" i="1" l="1"/>
  <c r="J39" i="1"/>
  <c r="J42" i="1" s="1"/>
  <c r="J40" i="1"/>
  <c r="J41" i="1"/>
  <c r="A24" i="1" l="1"/>
  <c r="G24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Kupčík</author>
  </authors>
  <commentList>
    <comment ref="S6" authorId="0" shapeId="0" xr:uid="{6CF4775D-1F7B-48FE-A879-EDB780BFA44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61C3097-72CA-49D9-8C56-F195D5CD0E3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<sst xmlns="http://schemas.openxmlformats.org/spreadsheetml/2006/main" count="353" uniqueCount="169">
  <si>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</si>
  <si>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</si>
  <si>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</si>
  <si>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</si>
  <si>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</si>
  <si>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</si>
  <si>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</si>
  <si>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</si>
  <si>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</si>
  <si>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</si>
  <si>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</si>
  <si>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</si>
  <si>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</si>
  <si>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</si>
  <si>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</si>
  <si>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</si>
  <si>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</si>
  <si>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</si>
  <si>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</si>
  <si>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</si>
  <si>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</si>
  <si>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</si>
  <si>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</si>
  <si>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</si>
  <si>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</si>
  <si>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</si>
  <si>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</si>
  <si>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</si>
  <si>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</si>
  <si>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</si>
  <si>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</si>
  <si>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</si>
  <si>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</si>
  <si>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</si>
  <si>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</si>
  <si>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</si>
  <si>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</si>
  <si>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</si>
  <si>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</si>
  <si>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</si>
  <si>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</si>
  <si>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</si>
  <si>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Oprava zavlhání keramické dílny I.PP</t>
  </si>
  <si>
    <t>3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</si>
  <si>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</si>
  <si>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</si>
  <si>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</si>
  <si>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</si>
  <si>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</si>
  <si>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</si>
  <si>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</si>
  <si>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2</t>
  </si>
  <si>
    <t>Základy a zvláštní zakládání</t>
  </si>
  <si>
    <t>Svislé a kompletní konstrukce</t>
  </si>
  <si>
    <t>61</t>
  </si>
  <si>
    <t>Úpravy povrchů vnitřní</t>
  </si>
  <si>
    <t>96</t>
  </si>
  <si>
    <t>Bourání konstrukcí</t>
  </si>
  <si>
    <t>99</t>
  </si>
  <si>
    <t>Staveništní přesun hmot</t>
  </si>
  <si>
    <t>733</t>
  </si>
  <si>
    <t>Rozvod potrubí</t>
  </si>
  <si>
    <t>771</t>
  </si>
  <si>
    <t>Podlahy z dlaždic a obklady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</si>
  <si>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</si>
  <si>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</si>
  <si>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</si>
  <si>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</si>
  <si>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</si>
  <si>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</si>
  <si>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</si>
  <si>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</si>
  <si>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</si>
  <si>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</si>
  <si>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</si>
  <si>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</si>
  <si>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</si>
  <si>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</si>
  <si>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</si>
  <si>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</si>
  <si>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</si>
  <si>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</si>
  <si>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</si>
  <si>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</si>
  <si>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</si>
  <si>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</si>
  <si>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</si>
  <si>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</si>
  <si>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</si>
  <si>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</si>
  <si>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</si>
  <si>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</si>
  <si>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</si>
  <si>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</si>
  <si>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</si>
  <si>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</si>
  <si>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</si>
  <si>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</si>
  <si>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</si>
  <si>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281606212R00</t>
  </si>
  <si>
    <t>Nízkotlaká injektáž cihelného zdiva do tl. 600 mm</t>
  </si>
  <si>
    <t>m</t>
  </si>
  <si>
    <t>RTS 26/ I</t>
  </si>
  <si>
    <t>Indiv</t>
  </si>
  <si>
    <t>Práce</t>
  </si>
  <si>
    <t>Běžná</t>
  </si>
  <si>
    <t>POL1_</t>
  </si>
  <si>
    <t>319211322RT1</t>
  </si>
  <si>
    <t>Těsnicí stěrka na svislé ploše tl.do 10 mm maltou webertec 933</t>
  </si>
  <si>
    <t>m2</t>
  </si>
  <si>
    <t>612409991RT2</t>
  </si>
  <si>
    <t>Začištění omítek kolem oken,dveří apod. s použitím suché maltové směsi</t>
  </si>
  <si>
    <t>612434254RT1</t>
  </si>
  <si>
    <t>Omítkový sanační systém Profisan, 4vrst vrstvy: podhoz OS 401,2x jádro OS 401, štuk OS 402</t>
  </si>
  <si>
    <t>909      R00</t>
  </si>
  <si>
    <t>Hzs-nezmeritelne stavebni prace - ostatní výpomoci pro řemesla</t>
  </si>
  <si>
    <t>h</t>
  </si>
  <si>
    <t>R-položka</t>
  </si>
  <si>
    <t>POL12_1</t>
  </si>
  <si>
    <t>965081702R00</t>
  </si>
  <si>
    <t xml:space="preserve">Bourání soklíků z dlažeb keramických </t>
  </si>
  <si>
    <t>978021191R00</t>
  </si>
  <si>
    <t>Otlučení cementových omítek vnitřních stěn do 100%</t>
  </si>
  <si>
    <t>999281145R00</t>
  </si>
  <si>
    <t>Přesun hmot pro opravy a údržbu do v. 6 m, nošením</t>
  </si>
  <si>
    <t>t</t>
  </si>
  <si>
    <t>Přesun hmot</t>
  </si>
  <si>
    <t>POL7_</t>
  </si>
  <si>
    <t>733882</t>
  </si>
  <si>
    <t>Demontáž a zpětná montáž potrubí rozvodu topení</t>
  </si>
  <si>
    <t>kpl.</t>
  </si>
  <si>
    <t>Vlastní</t>
  </si>
  <si>
    <t>771475014R00</t>
  </si>
  <si>
    <t>Montáž soklíků rovných z dlaždic keramických, do tmele, výšky do 100 mm</t>
  </si>
  <si>
    <t>771479001R00</t>
  </si>
  <si>
    <t>Řezání dlaždic keramických pro soklíky</t>
  </si>
  <si>
    <t>59764203R</t>
  </si>
  <si>
    <t xml:space="preserve">Dlažba </t>
  </si>
  <si>
    <t>SPCM</t>
  </si>
  <si>
    <t>RTS 24/ II</t>
  </si>
  <si>
    <t>Specifikace</t>
  </si>
  <si>
    <t>POL3_</t>
  </si>
  <si>
    <t>998771201R00</t>
  </si>
  <si>
    <t>Přesun hmot pro podlahy z dlaždic, v objektech výšky do 6 m</t>
  </si>
  <si>
    <t>784185112R00</t>
  </si>
  <si>
    <t>Malba Keim-Biosil, bílá, bez penetrace, 2 x</t>
  </si>
  <si>
    <t>979086112R00</t>
  </si>
  <si>
    <t>Nakládání nebo překládání suti a vybouraných hmot</t>
  </si>
  <si>
    <t>Přesun suti</t>
  </si>
  <si>
    <t>POL8_</t>
  </si>
  <si>
    <t>979011221R00</t>
  </si>
  <si>
    <t>Svislá doprava suti a vybour. hmot za 1.PP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</si>
  <si>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</si>
  <si>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</si>
  <si>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</si>
  <si>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</si>
  <si>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</si>
  <si>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</si>
  <si>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</si>
  <si>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</si>
  <si>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</si>
  <si>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</si>
  <si>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RTS 25/ I</t>
  </si>
  <si>
    <t>SUM</t>
  </si>
  <si>
    <t>Poznámky uchazeče k zadání</t>
  </si>
  <si>
    <t>POPUZIV</t>
  </si>
  <si>
    <t>END</t>
  </si>
  <si>
    <t>Základní škola, Brno, Gajdošova 3</t>
  </si>
  <si>
    <t>Gajdošova 3, 61500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</si>
</sst>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D15" sqref="D1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">
      <c r="A2" s="2"/>
      <c r="B2" s="77" t="s">
        <v>24</v>
      </c>
      <c r="C2" s="78"/>
      <c r="D2" s="79"/>
      <c r="E2" s="231" t="s">
        <v>42</v>
      </c>
      <c r="F2" s="232"/>
      <c r="G2" s="232"/>
      <c r="H2" s="232"/>
      <c r="I2" s="232"/>
      <c r="J2" s="233"/>
      <c r="O2" s="1"/>
    </row>
    <row r="3" spans="1:15" ht="27" customHeight="1" x14ac:dyDescent="0.2">
      <c r="A3" s="2"/>
      <c r="B3" s="80" t="s">
        <v>44</v>
      </c>
      <c r="C3" s="78"/>
      <c r="D3" s="81" t="s">
        <v>43</v>
      </c>
      <c r="E3" s="234" t="s">
        <v>42</v>
      </c>
      <c r="F3" s="235"/>
      <c r="G3" s="235"/>
      <c r="H3" s="235"/>
      <c r="I3" s="235"/>
      <c r="J3" s="236"/>
    </row>
    <row r="4" spans="1:15" ht="23.25" customHeight="1" x14ac:dyDescent="0.2">
      <c r="A4" s="76">
        <v>4164</v>
      </c>
      <c r="B4" s="82" t="s">
        <v>45</v>
      </c>
      <c r="C4" s="83"/>
      <c r="D4" s="84" t="s">
        <v>41</v>
      </c>
      <c r="E4" s="214" t="s">
        <v>42</v>
      </c>
      <c r="F4" s="215"/>
      <c r="G4" s="215"/>
      <c r="H4" s="215"/>
      <c r="I4" s="215"/>
      <c r="J4" s="216"/>
    </row>
    <row r="5" spans="1:15" ht="24" customHeight="1" x14ac:dyDescent="0.2">
      <c r="A5" s="2"/>
      <c r="B5" s="31" t="s">
        <v>23</v>
      </c>
      <c r="D5" s="219" t="s">
        <v>167</v>
      </c>
      <c r="E5" s="220"/>
      <c r="F5" s="220"/>
      <c r="G5" s="220"/>
      <c r="H5" s="18" t="s">
        <v>40</v>
      </c>
      <c r="I5" s="22">
        <v>48510921</v>
      </c>
      <c r="J5" s="8"/>
    </row>
    <row r="6" spans="1:15" ht="15.75" customHeight="1" x14ac:dyDescent="0.2">
      <c r="A6" s="2"/>
      <c r="B6" s="28"/>
      <c r="C6" s="55"/>
      <c r="D6" s="221" t="s">
        <v>168</v>
      </c>
      <c r="E6" s="222"/>
      <c r="F6" s="222"/>
      <c r="G6" s="222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3"/>
      <c r="F7" s="224"/>
      <c r="G7" s="224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8"/>
      <c r="E11" s="238"/>
      <c r="F11" s="238"/>
      <c r="G11" s="238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3"/>
      <c r="E12" s="213"/>
      <c r="F12" s="213"/>
      <c r="G12" s="213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17"/>
      <c r="F13" s="218"/>
      <c r="G13" s="218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">
      <c r="A16" s="139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SUMIF(F49:F57,A16,I49:I57)+SUMIF(F49:F57,"PSU",I49:I57)</f>
        <v>0</v>
      </c>
      <c r="J16" s="204"/>
    </row>
    <row r="17" spans="1:10" ht="23.25" customHeight="1" x14ac:dyDescent="0.2">
      <c r="A17" s="139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SUMIF(F49:F57,A17,I49:I57)</f>
        <v>0</v>
      </c>
      <c r="J17" s="204"/>
    </row>
    <row r="18" spans="1:10" ht="23.25" customHeight="1" x14ac:dyDescent="0.2">
      <c r="A18" s="139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SUMIF(F49:F57,A18,I49:I57)</f>
        <v>0</v>
      </c>
      <c r="J18" s="204"/>
    </row>
    <row r="19" spans="1:10" ht="23.25" customHeight="1" x14ac:dyDescent="0.2">
      <c r="A19" s="139" t="s">
        <v>69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SUMIF(F49:F57,A19,I49:I57)</f>
        <v>0</v>
      </c>
      <c r="J19" s="204"/>
    </row>
    <row r="20" spans="1:10" ht="23.25" customHeight="1" x14ac:dyDescent="0.2">
      <c r="A20" s="139" t="s">
        <v>70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SUMIF(F49:F57,A20,I49:I57)</f>
        <v>0</v>
      </c>
      <c r="J20" s="204"/>
    </row>
    <row r="21" spans="1:10" ht="23.25" customHeight="1" x14ac:dyDescent="0.2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0">
        <f>ZakladDPHSniVypocet</f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f>ZakladDPHZaklVypocet</f>
        <v>0</v>
      </c>
      <c r="H25" s="201"/>
      <c r="I25" s="2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08">
        <f>ZakladDPHSniVypocet+ZakladDPHZaklVypocet</f>
        <v>0</v>
      </c>
      <c r="H28" s="208"/>
      <c r="I28" s="208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07">
        <f>A27</f>
        <v>0</v>
      </c>
      <c r="H29" s="207"/>
      <c r="I29" s="207"/>
      <c r="J29" s="119" t="s">
        <v>48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46</v>
      </c>
      <c r="C39" s="192"/>
      <c r="D39" s="192"/>
      <c r="E39" s="192"/>
      <c r="F39" s="99">
        <f>'3 1 Pol'!AE39</f>
        <v>0</v>
      </c>
      <c r="G39" s="100">
        <f>'3 1 Pol'!AF39</f>
        <v>0</v>
      </c>
      <c r="H39" s="101">
        <f>(F39*SazbaDPH1/100)+(G39*SazbaDPH2/100)</f>
        <v>0</v>
      </c>
      <c r="I39" s="101">
        <f>F39+G39+H39</f>
        <v>0</v>
      </c>
      <c r="J39" s="102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3" t="s">
        <v>43</v>
      </c>
      <c r="C40" s="193" t="s">
        <v>42</v>
      </c>
      <c r="D40" s="193"/>
      <c r="E40" s="193"/>
      <c r="F40" s="104">
        <f>'3 1 Pol'!AE39</f>
        <v>0</v>
      </c>
      <c r="G40" s="105">
        <f>'3 1 Pol'!AF39</f>
        <v>0</v>
      </c>
      <c r="H40" s="105">
        <f>(F40*SazbaDPH1/100)+(G40*SazbaDPH2/100)</f>
        <v>0</v>
      </c>
      <c r="I40" s="105">
        <f>F40+G40+H40</f>
        <v>0</v>
      </c>
      <c r="J40" s="106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07" t="s">
        <v>41</v>
      </c>
      <c r="C41" s="192" t="s">
        <v>42</v>
      </c>
      <c r="D41" s="192"/>
      <c r="E41" s="192"/>
      <c r="F41" s="108">
        <f>'3 1 Pol'!AE39</f>
        <v>0</v>
      </c>
      <c r="G41" s="101">
        <f>'3 1 Pol'!AF39</f>
        <v>0</v>
      </c>
      <c r="H41" s="101">
        <f>(F41*SazbaDPH1/100)+(G41*SazbaDPH2/100)</f>
        <v>0</v>
      </c>
      <c r="I41" s="101">
        <f>F41+G41+H41</f>
        <v>0</v>
      </c>
      <c r="J41" s="102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4" t="s">
        <v>47</v>
      </c>
      <c r="C42" s="195"/>
      <c r="D42" s="195"/>
      <c r="E42" s="196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6" spans="1:10" ht="15.75" x14ac:dyDescent="0.25">
      <c r="B46" s="120" t="s">
        <v>49</v>
      </c>
    </row>
    <row r="48" spans="1:10" ht="25.5" customHeight="1" x14ac:dyDescent="0.2">
      <c r="A48" s="122"/>
      <c r="B48" s="125" t="s">
        <v>18</v>
      </c>
      <c r="C48" s="125" t="s">
        <v>6</v>
      </c>
      <c r="D48" s="126"/>
      <c r="E48" s="126"/>
      <c r="F48" s="127" t="s">
        <v>50</v>
      </c>
      <c r="G48" s="127"/>
      <c r="H48" s="127"/>
      <c r="I48" s="127" t="s">
        <v>31</v>
      </c>
      <c r="J48" s="127" t="s">
        <v>0</v>
      </c>
    </row>
    <row r="49" spans="1:10" ht="36.75" customHeight="1" x14ac:dyDescent="0.2">
      <c r="A49" s="123"/>
      <c r="B49" s="128" t="s">
        <v>51</v>
      </c>
      <c r="C49" s="190" t="s">
        <v>52</v>
      </c>
      <c r="D49" s="191"/>
      <c r="E49" s="191"/>
      <c r="F49" s="135" t="s">
        <v>26</v>
      </c>
      <c r="G49" s="136"/>
      <c r="H49" s="136"/>
      <c r="I49" s="136">
        <f>'3 1 Pol'!G8</f>
        <v>0</v>
      </c>
      <c r="J49" s="132" t="str">
        <f>IF(I58=0,"",I49/I58*100)</f>
        <v/>
      </c>
    </row>
    <row r="50" spans="1:10" ht="36.75" customHeight="1" x14ac:dyDescent="0.2">
      <c r="A50" s="123"/>
      <c r="B50" s="128" t="s">
        <v>43</v>
      </c>
      <c r="C50" s="190" t="s">
        <v>53</v>
      </c>
      <c r="D50" s="191"/>
      <c r="E50" s="191"/>
      <c r="F50" s="135" t="s">
        <v>26</v>
      </c>
      <c r="G50" s="136"/>
      <c r="H50" s="136"/>
      <c r="I50" s="136">
        <f>'3 1 Pol'!G10</f>
        <v>0</v>
      </c>
      <c r="J50" s="132" t="str">
        <f>IF(I58=0,"",I50/I58*100)</f>
        <v/>
      </c>
    </row>
    <row r="51" spans="1:10" ht="36.75" customHeight="1" x14ac:dyDescent="0.2">
      <c r="A51" s="123"/>
      <c r="B51" s="128" t="s">
        <v>54</v>
      </c>
      <c r="C51" s="190" t="s">
        <v>55</v>
      </c>
      <c r="D51" s="191"/>
      <c r="E51" s="191"/>
      <c r="F51" s="135" t="s">
        <v>26</v>
      </c>
      <c r="G51" s="136"/>
      <c r="H51" s="136"/>
      <c r="I51" s="136">
        <f>'3 1 Pol'!G12</f>
        <v>0</v>
      </c>
      <c r="J51" s="132" t="str">
        <f>IF(I58=0,"",I51/I58*100)</f>
        <v/>
      </c>
    </row>
    <row r="52" spans="1:10" ht="36.75" customHeight="1" x14ac:dyDescent="0.2">
      <c r="A52" s="123"/>
      <c r="B52" s="128" t="s">
        <v>56</v>
      </c>
      <c r="C52" s="190" t="s">
        <v>57</v>
      </c>
      <c r="D52" s="191"/>
      <c r="E52" s="191"/>
      <c r="F52" s="135" t="s">
        <v>26</v>
      </c>
      <c r="G52" s="136"/>
      <c r="H52" s="136"/>
      <c r="I52" s="136">
        <f>'3 1 Pol'!G16</f>
        <v>0</v>
      </c>
      <c r="J52" s="132" t="str">
        <f>IF(I58=0,"",I52/I58*100)</f>
        <v/>
      </c>
    </row>
    <row r="53" spans="1:10" ht="36.75" customHeight="1" x14ac:dyDescent="0.2">
      <c r="A53" s="123"/>
      <c r="B53" s="128" t="s">
        <v>58</v>
      </c>
      <c r="C53" s="190" t="s">
        <v>59</v>
      </c>
      <c r="D53" s="191"/>
      <c r="E53" s="191"/>
      <c r="F53" s="135" t="s">
        <v>26</v>
      </c>
      <c r="G53" s="136"/>
      <c r="H53" s="136"/>
      <c r="I53" s="136">
        <f>'3 1 Pol'!G19</f>
        <v>0</v>
      </c>
      <c r="J53" s="132" t="str">
        <f>IF(I58=0,"",I53/I58*100)</f>
        <v/>
      </c>
    </row>
    <row r="54" spans="1:10" ht="36.75" customHeight="1" x14ac:dyDescent="0.2">
      <c r="A54" s="123"/>
      <c r="B54" s="128" t="s">
        <v>60</v>
      </c>
      <c r="C54" s="190" t="s">
        <v>61</v>
      </c>
      <c r="D54" s="191"/>
      <c r="E54" s="191"/>
      <c r="F54" s="135" t="s">
        <v>27</v>
      </c>
      <c r="G54" s="136"/>
      <c r="H54" s="136"/>
      <c r="I54" s="136">
        <f>'3 1 Pol'!G21</f>
        <v>0</v>
      </c>
      <c r="J54" s="132" t="str">
        <f>IF(I58=0,"",I54/I58*100)</f>
        <v/>
      </c>
    </row>
    <row r="55" spans="1:10" ht="36.75" customHeight="1" x14ac:dyDescent="0.2">
      <c r="A55" s="123"/>
      <c r="B55" s="128" t="s">
        <v>62</v>
      </c>
      <c r="C55" s="190" t="s">
        <v>63</v>
      </c>
      <c r="D55" s="191"/>
      <c r="E55" s="191"/>
      <c r="F55" s="135" t="s">
        <v>27</v>
      </c>
      <c r="G55" s="136"/>
      <c r="H55" s="136"/>
      <c r="I55" s="136">
        <f>'3 1 Pol'!G23</f>
        <v>0</v>
      </c>
      <c r="J55" s="132" t="str">
        <f>IF(I58=0,"",I55/I58*100)</f>
        <v/>
      </c>
    </row>
    <row r="56" spans="1:10" ht="36.75" customHeight="1" x14ac:dyDescent="0.2">
      <c r="A56" s="123"/>
      <c r="B56" s="128" t="s">
        <v>64</v>
      </c>
      <c r="C56" s="190" t="s">
        <v>65</v>
      </c>
      <c r="D56" s="191"/>
      <c r="E56" s="191"/>
      <c r="F56" s="135" t="s">
        <v>27</v>
      </c>
      <c r="G56" s="136"/>
      <c r="H56" s="136"/>
      <c r="I56" s="136">
        <f>'3 1 Pol'!G28</f>
        <v>0</v>
      </c>
      <c r="J56" s="132" t="str">
        <f>IF(I58=0,"",I56/I58*100)</f>
        <v/>
      </c>
    </row>
    <row r="57" spans="1:10" ht="36.75" customHeight="1" x14ac:dyDescent="0.2">
      <c r="A57" s="123"/>
      <c r="B57" s="128" t="s">
        <v>66</v>
      </c>
      <c r="C57" s="190" t="s">
        <v>67</v>
      </c>
      <c r="D57" s="191"/>
      <c r="E57" s="191"/>
      <c r="F57" s="135" t="s">
        <v>68</v>
      </c>
      <c r="G57" s="136"/>
      <c r="H57" s="136"/>
      <c r="I57" s="136">
        <f>'3 1 Pol'!G30</f>
        <v>0</v>
      </c>
      <c r="J57" s="132" t="str">
        <f>IF(I58=0,"",I57/I58*100)</f>
        <v/>
      </c>
    </row>
    <row r="58" spans="1:10" ht="25.5" customHeight="1" x14ac:dyDescent="0.2">
      <c r="A58" s="124"/>
      <c r="B58" s="129" t="s">
        <v>1</v>
      </c>
      <c r="C58" s="130"/>
      <c r="D58" s="131"/>
      <c r="E58" s="131"/>
      <c r="F58" s="137"/>
      <c r="G58" s="138"/>
      <c r="H58" s="138"/>
      <c r="I58" s="138">
        <f>SUM(I49:I57)</f>
        <v>0</v>
      </c>
      <c r="J58" s="133">
        <f>SUM(J49:J57)</f>
        <v>0</v>
      </c>
    </row>
    <row r="59" spans="1:10" x14ac:dyDescent="0.2">
      <c r="F59" s="87"/>
      <c r="G59" s="87"/>
      <c r="H59" s="87"/>
      <c r="I59" s="87"/>
      <c r="J59" s="134"/>
    </row>
    <row r="60" spans="1:10" x14ac:dyDescent="0.2">
      <c r="F60" s="87"/>
      <c r="G60" s="87"/>
      <c r="H60" s="87"/>
      <c r="I60" s="87"/>
      <c r="J60" s="134"/>
    </row>
    <row r="61" spans="1:10" x14ac:dyDescent="0.2">
      <c r="F61" s="87"/>
      <c r="G61" s="87"/>
      <c r="H61" s="87"/>
      <c r="I61" s="87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6:E56"/>
    <mergeCell ref="C57:E57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2" t="s">
        <v>7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50" t="s">
        <v>8</v>
      </c>
      <c r="B2" s="49"/>
      <c r="C2" s="244"/>
      <c r="D2" s="244"/>
      <c r="E2" s="244"/>
      <c r="F2" s="244"/>
      <c r="G2" s="245"/>
    </row>
    <row r="3" spans="1:7" ht="24.95" customHeight="1" x14ac:dyDescent="0.2">
      <c r="A3" s="50" t="s">
        <v>9</v>
      </c>
      <c r="B3" s="49"/>
      <c r="C3" s="244"/>
      <c r="D3" s="244"/>
      <c r="E3" s="244"/>
      <c r="F3" s="244"/>
      <c r="G3" s="245"/>
    </row>
    <row r="4" spans="1:7" ht="24.95" customHeight="1" x14ac:dyDescent="0.2">
      <c r="A4" s="50" t="s">
        <v>10</v>
      </c>
      <c r="B4" s="49"/>
      <c r="C4" s="244"/>
      <c r="D4" s="244"/>
      <c r="E4" s="244"/>
      <c r="F4" s="244"/>
      <c r="G4" s="24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207D-7B2B-42A7-9B9C-EDBA3DA16E75}">
  <sheetPr>
    <outlinePr summaryBelow="0"/>
  </sheetPr>
  <dimension ref="A1:BH5000"/>
  <sheetViews>
    <sheetView workbookViewId="0">
      <pane ySplit="7" topLeftCell="A112" activePane="bottomLeft" state="frozen"/>
      <selection pane="bottomLeft" activeCell="C17" sqref="C17"/>
    </sheetView>
  </sheetViews>
  <sheetFormatPr defaultRowHeight="12.75" outlineLevelRow="1" x14ac:dyDescent="0.2"/>
  <cols>
    <col min="1" max="1" width="3.42578125" customWidth="1"/>
    <col min="2" max="2" width="12.42578125" style="121" customWidth="1"/>
    <col min="3" max="3" width="38.140625" style="121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6" t="s">
        <v>7</v>
      </c>
      <c r="B1" s="246"/>
      <c r="C1" s="246"/>
      <c r="D1" s="246"/>
      <c r="E1" s="246"/>
      <c r="F1" s="246"/>
      <c r="G1" s="246"/>
      <c r="AG1" t="s">
        <v>71</v>
      </c>
    </row>
    <row r="2" spans="1:60" ht="24.95" customHeight="1" x14ac:dyDescent="0.2">
      <c r="A2" s="140" t="s">
        <v>8</v>
      </c>
      <c r="B2" s="49"/>
      <c r="C2" s="247" t="s">
        <v>42</v>
      </c>
      <c r="D2" s="248"/>
      <c r="E2" s="248"/>
      <c r="F2" s="248"/>
      <c r="G2" s="249"/>
      <c r="AG2" t="s">
        <v>72</v>
      </c>
    </row>
    <row r="3" spans="1:60" ht="24.95" customHeight="1" x14ac:dyDescent="0.2">
      <c r="A3" s="140" t="s">
        <v>9</v>
      </c>
      <c r="B3" s="49" t="s">
        <v>43</v>
      </c>
      <c r="C3" s="247" t="s">
        <v>42</v>
      </c>
      <c r="D3" s="248"/>
      <c r="E3" s="248"/>
      <c r="F3" s="248"/>
      <c r="G3" s="249"/>
      <c r="AC3" s="121" t="s">
        <v>72</v>
      </c>
      <c r="AG3" t="s">
        <v>73</v>
      </c>
    </row>
    <row r="4" spans="1:60" ht="24.95" customHeight="1" x14ac:dyDescent="0.2">
      <c r="A4" s="141" t="s">
        <v>10</v>
      </c>
      <c r="B4" s="142" t="s">
        <v>41</v>
      </c>
      <c r="C4" s="250" t="s">
        <v>42</v>
      </c>
      <c r="D4" s="251"/>
      <c r="E4" s="251"/>
      <c r="F4" s="251"/>
      <c r="G4" s="252"/>
      <c r="AG4" t="s">
        <v>74</v>
      </c>
    </row>
    <row r="5" spans="1:60" x14ac:dyDescent="0.2">
      <c r="D5" s="10"/>
    </row>
    <row r="6" spans="1:60" ht="38.25" x14ac:dyDescent="0.2">
      <c r="A6" s="144" t="s">
        <v>75</v>
      </c>
      <c r="B6" s="146" t="s">
        <v>76</v>
      </c>
      <c r="C6" s="146" t="s">
        <v>77</v>
      </c>
      <c r="D6" s="145" t="s">
        <v>78</v>
      </c>
      <c r="E6" s="144" t="s">
        <v>79</v>
      </c>
      <c r="F6" s="143" t="s">
        <v>80</v>
      </c>
      <c r="G6" s="144" t="s">
        <v>31</v>
      </c>
      <c r="H6" s="147" t="s">
        <v>32</v>
      </c>
      <c r="I6" s="147" t="s">
        <v>81</v>
      </c>
      <c r="J6" s="147" t="s">
        <v>33</v>
      </c>
      <c r="K6" s="147" t="s">
        <v>82</v>
      </c>
      <c r="L6" s="147" t="s">
        <v>83</v>
      </c>
      <c r="M6" s="147" t="s">
        <v>84</v>
      </c>
      <c r="N6" s="147" t="s">
        <v>85</v>
      </c>
      <c r="O6" s="147" t="s">
        <v>86</v>
      </c>
      <c r="P6" s="147" t="s">
        <v>87</v>
      </c>
      <c r="Q6" s="147" t="s">
        <v>88</v>
      </c>
      <c r="R6" s="147" t="s">
        <v>89</v>
      </c>
      <c r="S6" s="147" t="s">
        <v>90</v>
      </c>
      <c r="T6" s="147" t="s">
        <v>91</v>
      </c>
      <c r="U6" s="147" t="s">
        <v>92</v>
      </c>
      <c r="V6" s="147" t="s">
        <v>93</v>
      </c>
      <c r="W6" s="147" t="s">
        <v>94</v>
      </c>
      <c r="X6" s="147" t="s">
        <v>95</v>
      </c>
      <c r="Y6" s="147" t="s">
        <v>96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1" t="s">
        <v>97</v>
      </c>
      <c r="B8" s="162" t="s">
        <v>51</v>
      </c>
      <c r="C8" s="183" t="s">
        <v>52</v>
      </c>
      <c r="D8" s="163"/>
      <c r="E8" s="164"/>
      <c r="F8" s="165"/>
      <c r="G8" s="165">
        <f>SUMIF(AG9:AG9,"&lt;&gt;NOR",G9:G9)</f>
        <v>0</v>
      </c>
      <c r="H8" s="165"/>
      <c r="I8" s="165">
        <f>SUM(I9:I9)</f>
        <v>0</v>
      </c>
      <c r="J8" s="165"/>
      <c r="K8" s="165">
        <f>SUM(K9:K9)</f>
        <v>0</v>
      </c>
      <c r="L8" s="165"/>
      <c r="M8" s="165">
        <f>SUM(M9:M9)</f>
        <v>0</v>
      </c>
      <c r="N8" s="164"/>
      <c r="O8" s="164">
        <f>SUM(O9:O9)</f>
        <v>0.01</v>
      </c>
      <c r="P8" s="164"/>
      <c r="Q8" s="164">
        <f>SUM(Q9:Q9)</f>
        <v>0</v>
      </c>
      <c r="R8" s="165"/>
      <c r="S8" s="165"/>
      <c r="T8" s="165"/>
      <c r="U8" s="165"/>
      <c r="V8" s="165">
        <f>SUM(V9:V9)</f>
        <v>17.14</v>
      </c>
      <c r="W8" s="165"/>
      <c r="X8" s="165"/>
      <c r="Y8" s="166"/>
      <c r="AG8" t="s">
        <v>98</v>
      </c>
    </row>
    <row r="9" spans="1:60" outlineLevel="1" x14ac:dyDescent="0.2">
      <c r="A9" s="175">
        <v>1</v>
      </c>
      <c r="B9" s="176" t="s">
        <v>99</v>
      </c>
      <c r="C9" s="184" t="s">
        <v>100</v>
      </c>
      <c r="D9" s="177" t="s">
        <v>101</v>
      </c>
      <c r="E9" s="178">
        <v>16.8</v>
      </c>
      <c r="F9" s="179"/>
      <c r="G9" s="180">
        <f>ROUND(E9*F9,2)</f>
        <v>0</v>
      </c>
      <c r="H9" s="179"/>
      <c r="I9" s="180">
        <f>ROUND(E9*H9,2)</f>
        <v>0</v>
      </c>
      <c r="J9" s="179"/>
      <c r="K9" s="180">
        <f>ROUND(E9*J9,2)</f>
        <v>0</v>
      </c>
      <c r="L9" s="180">
        <v>21</v>
      </c>
      <c r="M9" s="180">
        <f>G9*(1+L9/100)</f>
        <v>0</v>
      </c>
      <c r="N9" s="178">
        <v>8.0000000000000004E-4</v>
      </c>
      <c r="O9" s="178">
        <f>ROUND(E9*N9,2)</f>
        <v>0.01</v>
      </c>
      <c r="P9" s="178">
        <v>0</v>
      </c>
      <c r="Q9" s="178">
        <f>ROUND(E9*P9,2)</f>
        <v>0</v>
      </c>
      <c r="R9" s="180"/>
      <c r="S9" s="180" t="s">
        <v>102</v>
      </c>
      <c r="T9" s="180" t="s">
        <v>103</v>
      </c>
      <c r="U9" s="180">
        <v>1.01999</v>
      </c>
      <c r="V9" s="180">
        <f>ROUND(E9*U9,2)</f>
        <v>17.14</v>
      </c>
      <c r="W9" s="180"/>
      <c r="X9" s="180" t="s">
        <v>104</v>
      </c>
      <c r="Y9" s="181" t="s">
        <v>105</v>
      </c>
      <c r="Z9" s="148"/>
      <c r="AA9" s="148"/>
      <c r="AB9" s="148"/>
      <c r="AC9" s="148"/>
      <c r="AD9" s="148"/>
      <c r="AE9" s="148"/>
      <c r="AF9" s="148"/>
      <c r="AG9" s="148" t="s">
        <v>106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x14ac:dyDescent="0.2">
      <c r="A10" s="161" t="s">
        <v>97</v>
      </c>
      <c r="B10" s="162" t="s">
        <v>43</v>
      </c>
      <c r="C10" s="183" t="s">
        <v>53</v>
      </c>
      <c r="D10" s="163"/>
      <c r="E10" s="164"/>
      <c r="F10" s="165"/>
      <c r="G10" s="165">
        <f>SUMIF(AG11:AG11,"&lt;&gt;NOR",G11:G11)</f>
        <v>0</v>
      </c>
      <c r="H10" s="165"/>
      <c r="I10" s="165">
        <f>SUM(I11:I11)</f>
        <v>0</v>
      </c>
      <c r="J10" s="165"/>
      <c r="K10" s="165">
        <f>SUM(K11:K11)</f>
        <v>0</v>
      </c>
      <c r="L10" s="165"/>
      <c r="M10" s="165">
        <f>SUM(M11:M11)</f>
        <v>0</v>
      </c>
      <c r="N10" s="164"/>
      <c r="O10" s="164">
        <f>SUM(O11:O11)</f>
        <v>0.16</v>
      </c>
      <c r="P10" s="164"/>
      <c r="Q10" s="164">
        <f>SUM(Q11:Q11)</f>
        <v>0</v>
      </c>
      <c r="R10" s="165"/>
      <c r="S10" s="165"/>
      <c r="T10" s="165"/>
      <c r="U10" s="165"/>
      <c r="V10" s="165">
        <f>SUM(V11:V11)</f>
        <v>2.4700000000000002</v>
      </c>
      <c r="W10" s="165"/>
      <c r="X10" s="165"/>
      <c r="Y10" s="166"/>
      <c r="AG10" t="s">
        <v>98</v>
      </c>
    </row>
    <row r="11" spans="1:60" ht="22.5" outlineLevel="1" x14ac:dyDescent="0.2">
      <c r="A11" s="175">
        <v>2</v>
      </c>
      <c r="B11" s="176" t="s">
        <v>107</v>
      </c>
      <c r="C11" s="184" t="s">
        <v>108</v>
      </c>
      <c r="D11" s="177" t="s">
        <v>109</v>
      </c>
      <c r="E11" s="178">
        <v>8.5</v>
      </c>
      <c r="F11" s="179"/>
      <c r="G11" s="180">
        <f>ROUND(E11*F11,2)</f>
        <v>0</v>
      </c>
      <c r="H11" s="179"/>
      <c r="I11" s="180">
        <f>ROUND(E11*H11,2)</f>
        <v>0</v>
      </c>
      <c r="J11" s="179"/>
      <c r="K11" s="180">
        <f>ROUND(E11*J11,2)</f>
        <v>0</v>
      </c>
      <c r="L11" s="180">
        <v>21</v>
      </c>
      <c r="M11" s="180">
        <f>G11*(1+L11/100)</f>
        <v>0</v>
      </c>
      <c r="N11" s="178">
        <v>1.89E-2</v>
      </c>
      <c r="O11" s="178">
        <f>ROUND(E11*N11,2)</f>
        <v>0.16</v>
      </c>
      <c r="P11" s="178">
        <v>0</v>
      </c>
      <c r="Q11" s="178">
        <f>ROUND(E11*P11,2)</f>
        <v>0</v>
      </c>
      <c r="R11" s="180"/>
      <c r="S11" s="180" t="s">
        <v>102</v>
      </c>
      <c r="T11" s="180" t="s">
        <v>103</v>
      </c>
      <c r="U11" s="180">
        <v>0.28999999999999998</v>
      </c>
      <c r="V11" s="180">
        <f>ROUND(E11*U11,2)</f>
        <v>2.4700000000000002</v>
      </c>
      <c r="W11" s="180"/>
      <c r="X11" s="180" t="s">
        <v>104</v>
      </c>
      <c r="Y11" s="181" t="s">
        <v>105</v>
      </c>
      <c r="Z11" s="148"/>
      <c r="AA11" s="148"/>
      <c r="AB11" s="148"/>
      <c r="AC11" s="148"/>
      <c r="AD11" s="148"/>
      <c r="AE11" s="148"/>
      <c r="AF11" s="148"/>
      <c r="AG11" s="148" t="s">
        <v>106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x14ac:dyDescent="0.2">
      <c r="A12" s="161" t="s">
        <v>97</v>
      </c>
      <c r="B12" s="162" t="s">
        <v>54</v>
      </c>
      <c r="C12" s="183" t="s">
        <v>55</v>
      </c>
      <c r="D12" s="163"/>
      <c r="E12" s="164"/>
      <c r="F12" s="165"/>
      <c r="G12" s="165">
        <f>SUMIF(AG13:AG15,"&lt;&gt;NOR",G13:G15)</f>
        <v>0</v>
      </c>
      <c r="H12" s="165"/>
      <c r="I12" s="165">
        <f>SUM(I13:I15)</f>
        <v>0</v>
      </c>
      <c r="J12" s="165"/>
      <c r="K12" s="165">
        <f>SUM(K13:K15)</f>
        <v>0</v>
      </c>
      <c r="L12" s="165"/>
      <c r="M12" s="165">
        <f>SUM(M13:M15)</f>
        <v>0</v>
      </c>
      <c r="N12" s="164"/>
      <c r="O12" s="164">
        <f>SUM(O13:O15)</f>
        <v>0.77</v>
      </c>
      <c r="P12" s="164"/>
      <c r="Q12" s="164">
        <f>SUM(Q13:Q15)</f>
        <v>0</v>
      </c>
      <c r="R12" s="165"/>
      <c r="S12" s="165"/>
      <c r="T12" s="165"/>
      <c r="U12" s="165"/>
      <c r="V12" s="165">
        <f>SUM(V13:V15)</f>
        <v>17.18</v>
      </c>
      <c r="W12" s="165"/>
      <c r="X12" s="165"/>
      <c r="Y12" s="166"/>
      <c r="AG12" t="s">
        <v>98</v>
      </c>
    </row>
    <row r="13" spans="1:60" ht="22.5" outlineLevel="1" x14ac:dyDescent="0.2">
      <c r="A13" s="175">
        <v>3</v>
      </c>
      <c r="B13" s="176" t="s">
        <v>110</v>
      </c>
      <c r="C13" s="184" t="s">
        <v>111</v>
      </c>
      <c r="D13" s="177" t="s">
        <v>101</v>
      </c>
      <c r="E13" s="178">
        <v>8.1999999999999993</v>
      </c>
      <c r="F13" s="179"/>
      <c r="G13" s="180">
        <f>ROUND(E13*F13,2)</f>
        <v>0</v>
      </c>
      <c r="H13" s="179"/>
      <c r="I13" s="180">
        <f>ROUND(E13*H13,2)</f>
        <v>0</v>
      </c>
      <c r="J13" s="179"/>
      <c r="K13" s="180">
        <f>ROUND(E13*J13,2)</f>
        <v>0</v>
      </c>
      <c r="L13" s="180">
        <v>21</v>
      </c>
      <c r="M13" s="180">
        <f>G13*(1+L13/100)</f>
        <v>0</v>
      </c>
      <c r="N13" s="178">
        <v>2.5100000000000001E-3</v>
      </c>
      <c r="O13" s="178">
        <f>ROUND(E13*N13,2)</f>
        <v>0.02</v>
      </c>
      <c r="P13" s="178">
        <v>0</v>
      </c>
      <c r="Q13" s="178">
        <f>ROUND(E13*P13,2)</f>
        <v>0</v>
      </c>
      <c r="R13" s="180"/>
      <c r="S13" s="180" t="s">
        <v>102</v>
      </c>
      <c r="T13" s="180" t="s">
        <v>103</v>
      </c>
      <c r="U13" s="180">
        <v>0.18232999999999999</v>
      </c>
      <c r="V13" s="180">
        <f>ROUND(E13*U13,2)</f>
        <v>1.5</v>
      </c>
      <c r="W13" s="180"/>
      <c r="X13" s="180" t="s">
        <v>104</v>
      </c>
      <c r="Y13" s="181" t="s">
        <v>105</v>
      </c>
      <c r="Z13" s="148"/>
      <c r="AA13" s="148"/>
      <c r="AB13" s="148"/>
      <c r="AC13" s="148"/>
      <c r="AD13" s="148"/>
      <c r="AE13" s="148"/>
      <c r="AF13" s="148"/>
      <c r="AG13" s="148" t="s">
        <v>106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t="22.5" outlineLevel="1" x14ac:dyDescent="0.2">
      <c r="A14" s="175">
        <v>4</v>
      </c>
      <c r="B14" s="176" t="s">
        <v>112</v>
      </c>
      <c r="C14" s="184" t="s">
        <v>113</v>
      </c>
      <c r="D14" s="177" t="s">
        <v>109</v>
      </c>
      <c r="E14" s="178">
        <v>12.75</v>
      </c>
      <c r="F14" s="179"/>
      <c r="G14" s="180">
        <f>ROUND(E14*F14,2)</f>
        <v>0</v>
      </c>
      <c r="H14" s="179"/>
      <c r="I14" s="180">
        <f>ROUND(E14*H14,2)</f>
        <v>0</v>
      </c>
      <c r="J14" s="179"/>
      <c r="K14" s="180">
        <f>ROUND(E14*J14,2)</f>
        <v>0</v>
      </c>
      <c r="L14" s="180">
        <v>21</v>
      </c>
      <c r="M14" s="180">
        <f>G14*(1+L14/100)</f>
        <v>0</v>
      </c>
      <c r="N14" s="178">
        <v>5.8590000000000003E-2</v>
      </c>
      <c r="O14" s="178">
        <f>ROUND(E14*N14,2)</f>
        <v>0.75</v>
      </c>
      <c r="P14" s="178">
        <v>0</v>
      </c>
      <c r="Q14" s="178">
        <f>ROUND(E14*P14,2)</f>
        <v>0</v>
      </c>
      <c r="R14" s="180"/>
      <c r="S14" s="180" t="s">
        <v>102</v>
      </c>
      <c r="T14" s="180" t="s">
        <v>103</v>
      </c>
      <c r="U14" s="180">
        <v>1.2295499999999999</v>
      </c>
      <c r="V14" s="180">
        <f>ROUND(E14*U14,2)</f>
        <v>15.68</v>
      </c>
      <c r="W14" s="180"/>
      <c r="X14" s="180" t="s">
        <v>104</v>
      </c>
      <c r="Y14" s="181" t="s">
        <v>105</v>
      </c>
      <c r="Z14" s="148"/>
      <c r="AA14" s="148"/>
      <c r="AB14" s="148"/>
      <c r="AC14" s="148"/>
      <c r="AD14" s="148"/>
      <c r="AE14" s="148"/>
      <c r="AF14" s="148"/>
      <c r="AG14" s="148" t="s">
        <v>106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2.5" outlineLevel="1" x14ac:dyDescent="0.2">
      <c r="A15" s="175">
        <v>5</v>
      </c>
      <c r="B15" s="176" t="s">
        <v>114</v>
      </c>
      <c r="C15" s="184" t="s">
        <v>115</v>
      </c>
      <c r="D15" s="177" t="s">
        <v>116</v>
      </c>
      <c r="E15" s="178">
        <v>10</v>
      </c>
      <c r="F15" s="179"/>
      <c r="G15" s="180">
        <f>ROUND(E15*F15,2)</f>
        <v>0</v>
      </c>
      <c r="H15" s="179"/>
      <c r="I15" s="180">
        <f>ROUND(E15*H15,2)</f>
        <v>0</v>
      </c>
      <c r="J15" s="179"/>
      <c r="K15" s="180">
        <f>ROUND(E15*J15,2)</f>
        <v>0</v>
      </c>
      <c r="L15" s="180">
        <v>21</v>
      </c>
      <c r="M15" s="180">
        <f>G15*(1+L15/100)</f>
        <v>0</v>
      </c>
      <c r="N15" s="178">
        <v>0</v>
      </c>
      <c r="O15" s="178">
        <f>ROUND(E15*N15,2)</f>
        <v>0</v>
      </c>
      <c r="P15" s="178">
        <v>0</v>
      </c>
      <c r="Q15" s="178">
        <f>ROUND(E15*P15,2)</f>
        <v>0</v>
      </c>
      <c r="R15" s="180"/>
      <c r="S15" s="180" t="s">
        <v>102</v>
      </c>
      <c r="T15" s="180" t="s">
        <v>103</v>
      </c>
      <c r="U15" s="180">
        <v>0</v>
      </c>
      <c r="V15" s="180">
        <f>ROUND(E15*U15,2)</f>
        <v>0</v>
      </c>
      <c r="W15" s="180"/>
      <c r="X15" s="180" t="s">
        <v>117</v>
      </c>
      <c r="Y15" s="181" t="s">
        <v>105</v>
      </c>
      <c r="Z15" s="148"/>
      <c r="AA15" s="148"/>
      <c r="AB15" s="148"/>
      <c r="AC15" s="148"/>
      <c r="AD15" s="148"/>
      <c r="AE15" s="148"/>
      <c r="AF15" s="148"/>
      <c r="AG15" s="148" t="s">
        <v>118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x14ac:dyDescent="0.2">
      <c r="A16" s="161" t="s">
        <v>97</v>
      </c>
      <c r="B16" s="162" t="s">
        <v>56</v>
      </c>
      <c r="C16" s="183" t="s">
        <v>57</v>
      </c>
      <c r="D16" s="163"/>
      <c r="E16" s="164"/>
      <c r="F16" s="165"/>
      <c r="G16" s="165">
        <f>SUMIF(AG17:AG18,"&lt;&gt;NOR",G17:G18)</f>
        <v>0</v>
      </c>
      <c r="H16" s="165"/>
      <c r="I16" s="165">
        <f>SUM(I17:I18)</f>
        <v>0</v>
      </c>
      <c r="J16" s="165"/>
      <c r="K16" s="165">
        <f>SUM(K17:K18)</f>
        <v>0</v>
      </c>
      <c r="L16" s="165"/>
      <c r="M16" s="165">
        <f>SUM(M17:M18)</f>
        <v>0</v>
      </c>
      <c r="N16" s="164"/>
      <c r="O16" s="164">
        <f>SUM(O17:O18)</f>
        <v>0</v>
      </c>
      <c r="P16" s="164"/>
      <c r="Q16" s="164">
        <f>SUM(Q17:Q18)</f>
        <v>0.78</v>
      </c>
      <c r="R16" s="165"/>
      <c r="S16" s="165"/>
      <c r="T16" s="165"/>
      <c r="U16" s="165"/>
      <c r="V16" s="165">
        <f>SUM(V17:V18)</f>
        <v>9.0699999999999985</v>
      </c>
      <c r="W16" s="165"/>
      <c r="X16" s="165"/>
      <c r="Y16" s="166"/>
      <c r="AG16" t="s">
        <v>98</v>
      </c>
    </row>
    <row r="17" spans="1:60" outlineLevel="1" x14ac:dyDescent="0.2">
      <c r="A17" s="175">
        <v>6</v>
      </c>
      <c r="B17" s="176" t="s">
        <v>119</v>
      </c>
      <c r="C17" s="184" t="s">
        <v>120</v>
      </c>
      <c r="D17" s="177" t="s">
        <v>101</v>
      </c>
      <c r="E17" s="178">
        <v>7.5</v>
      </c>
      <c r="F17" s="179"/>
      <c r="G17" s="180">
        <f>ROUND(E17*F17,2)</f>
        <v>0</v>
      </c>
      <c r="H17" s="179"/>
      <c r="I17" s="180">
        <f>ROUND(E17*H17,2)</f>
        <v>0</v>
      </c>
      <c r="J17" s="179"/>
      <c r="K17" s="180">
        <f>ROUND(E17*J17,2)</f>
        <v>0</v>
      </c>
      <c r="L17" s="180">
        <v>21</v>
      </c>
      <c r="M17" s="180">
        <f>G17*(1+L17/100)</f>
        <v>0</v>
      </c>
      <c r="N17" s="178">
        <v>0</v>
      </c>
      <c r="O17" s="178">
        <f>ROUND(E17*N17,2)</f>
        <v>0</v>
      </c>
      <c r="P17" s="178">
        <v>4.0000000000000002E-4</v>
      </c>
      <c r="Q17" s="178">
        <f>ROUND(E17*P17,2)</f>
        <v>0</v>
      </c>
      <c r="R17" s="180"/>
      <c r="S17" s="180" t="s">
        <v>102</v>
      </c>
      <c r="T17" s="180" t="s">
        <v>103</v>
      </c>
      <c r="U17" s="180">
        <v>7.0000000000000007E-2</v>
      </c>
      <c r="V17" s="180">
        <f>ROUND(E17*U17,2)</f>
        <v>0.53</v>
      </c>
      <c r="W17" s="180"/>
      <c r="X17" s="180" t="s">
        <v>104</v>
      </c>
      <c r="Y17" s="181" t="s">
        <v>105</v>
      </c>
      <c r="Z17" s="148"/>
      <c r="AA17" s="148"/>
      <c r="AB17" s="148"/>
      <c r="AC17" s="148"/>
      <c r="AD17" s="148"/>
      <c r="AE17" s="148"/>
      <c r="AF17" s="148"/>
      <c r="AG17" s="148" t="s">
        <v>106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ht="22.5" outlineLevel="1" x14ac:dyDescent="0.2">
      <c r="A18" s="175">
        <v>7</v>
      </c>
      <c r="B18" s="176" t="s">
        <v>121</v>
      </c>
      <c r="C18" s="184" t="s">
        <v>122</v>
      </c>
      <c r="D18" s="177" t="s">
        <v>109</v>
      </c>
      <c r="E18" s="178">
        <v>12.75</v>
      </c>
      <c r="F18" s="179"/>
      <c r="G18" s="180">
        <f>ROUND(E18*F18,2)</f>
        <v>0</v>
      </c>
      <c r="H18" s="179"/>
      <c r="I18" s="180">
        <f>ROUND(E18*H18,2)</f>
        <v>0</v>
      </c>
      <c r="J18" s="179"/>
      <c r="K18" s="180">
        <f>ROUND(E18*J18,2)</f>
        <v>0</v>
      </c>
      <c r="L18" s="180">
        <v>21</v>
      </c>
      <c r="M18" s="180">
        <f>G18*(1+L18/100)</f>
        <v>0</v>
      </c>
      <c r="N18" s="178">
        <v>0</v>
      </c>
      <c r="O18" s="178">
        <f>ROUND(E18*N18,2)</f>
        <v>0</v>
      </c>
      <c r="P18" s="178">
        <v>6.0999999999999999E-2</v>
      </c>
      <c r="Q18" s="178">
        <f>ROUND(E18*P18,2)</f>
        <v>0.78</v>
      </c>
      <c r="R18" s="180"/>
      <c r="S18" s="180" t="s">
        <v>102</v>
      </c>
      <c r="T18" s="180" t="s">
        <v>103</v>
      </c>
      <c r="U18" s="180">
        <v>0.67</v>
      </c>
      <c r="V18" s="180">
        <f>ROUND(E18*U18,2)</f>
        <v>8.5399999999999991</v>
      </c>
      <c r="W18" s="180"/>
      <c r="X18" s="180" t="s">
        <v>104</v>
      </c>
      <c r="Y18" s="181" t="s">
        <v>105</v>
      </c>
      <c r="Z18" s="148"/>
      <c r="AA18" s="148"/>
      <c r="AB18" s="148"/>
      <c r="AC18" s="148"/>
      <c r="AD18" s="148"/>
      <c r="AE18" s="148"/>
      <c r="AF18" s="148"/>
      <c r="AG18" s="148" t="s">
        <v>106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x14ac:dyDescent="0.2">
      <c r="A19" s="161" t="s">
        <v>97</v>
      </c>
      <c r="B19" s="162" t="s">
        <v>58</v>
      </c>
      <c r="C19" s="183" t="s">
        <v>59</v>
      </c>
      <c r="D19" s="163"/>
      <c r="E19" s="164"/>
      <c r="F19" s="165"/>
      <c r="G19" s="165">
        <f>SUMIF(AG20:AG20,"&lt;&gt;NOR",G20:G20)</f>
        <v>0</v>
      </c>
      <c r="H19" s="165"/>
      <c r="I19" s="165">
        <f>SUM(I20:I20)</f>
        <v>0</v>
      </c>
      <c r="J19" s="165"/>
      <c r="K19" s="165">
        <f>SUM(K20:K20)</f>
        <v>0</v>
      </c>
      <c r="L19" s="165"/>
      <c r="M19" s="165">
        <f>SUM(M20:M20)</f>
        <v>0</v>
      </c>
      <c r="N19" s="164"/>
      <c r="O19" s="164">
        <f>SUM(O20:O20)</f>
        <v>0</v>
      </c>
      <c r="P19" s="164"/>
      <c r="Q19" s="164">
        <f>SUM(Q20:Q20)</f>
        <v>0</v>
      </c>
      <c r="R19" s="165"/>
      <c r="S19" s="165"/>
      <c r="T19" s="165"/>
      <c r="U19" s="165"/>
      <c r="V19" s="165">
        <f>SUM(V20:V20)</f>
        <v>1.98</v>
      </c>
      <c r="W19" s="165"/>
      <c r="X19" s="165"/>
      <c r="Y19" s="166"/>
      <c r="AG19" t="s">
        <v>98</v>
      </c>
    </row>
    <row r="20" spans="1:60" ht="22.5" outlineLevel="1" x14ac:dyDescent="0.2">
      <c r="A20" s="175">
        <v>8</v>
      </c>
      <c r="B20" s="176" t="s">
        <v>123</v>
      </c>
      <c r="C20" s="184" t="s">
        <v>124</v>
      </c>
      <c r="D20" s="177" t="s">
        <v>125</v>
      </c>
      <c r="E20" s="178">
        <v>0.94169000000000003</v>
      </c>
      <c r="F20" s="179"/>
      <c r="G20" s="180">
        <f>ROUND(E20*F20,2)</f>
        <v>0</v>
      </c>
      <c r="H20" s="179"/>
      <c r="I20" s="180">
        <f>ROUND(E20*H20,2)</f>
        <v>0</v>
      </c>
      <c r="J20" s="179"/>
      <c r="K20" s="180">
        <f>ROUND(E20*J20,2)</f>
        <v>0</v>
      </c>
      <c r="L20" s="180">
        <v>21</v>
      </c>
      <c r="M20" s="180">
        <f>G20*(1+L20/100)</f>
        <v>0</v>
      </c>
      <c r="N20" s="178">
        <v>0</v>
      </c>
      <c r="O20" s="178">
        <f>ROUND(E20*N20,2)</f>
        <v>0</v>
      </c>
      <c r="P20" s="178">
        <v>0</v>
      </c>
      <c r="Q20" s="178">
        <f>ROUND(E20*P20,2)</f>
        <v>0</v>
      </c>
      <c r="R20" s="180"/>
      <c r="S20" s="180" t="s">
        <v>102</v>
      </c>
      <c r="T20" s="180" t="s">
        <v>102</v>
      </c>
      <c r="U20" s="180">
        <v>2.1</v>
      </c>
      <c r="V20" s="180">
        <f>ROUND(E20*U20,2)</f>
        <v>1.98</v>
      </c>
      <c r="W20" s="180"/>
      <c r="X20" s="180" t="s">
        <v>126</v>
      </c>
      <c r="Y20" s="181" t="s">
        <v>105</v>
      </c>
      <c r="Z20" s="148"/>
      <c r="AA20" s="148"/>
      <c r="AB20" s="148"/>
      <c r="AC20" s="148"/>
      <c r="AD20" s="148"/>
      <c r="AE20" s="148"/>
      <c r="AF20" s="148"/>
      <c r="AG20" s="148" t="s">
        <v>127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x14ac:dyDescent="0.2">
      <c r="A21" s="161" t="s">
        <v>97</v>
      </c>
      <c r="B21" s="162" t="s">
        <v>60</v>
      </c>
      <c r="C21" s="183" t="s">
        <v>61</v>
      </c>
      <c r="D21" s="163"/>
      <c r="E21" s="164"/>
      <c r="F21" s="165"/>
      <c r="G21" s="165">
        <f>SUMIF(AG22:AG22,"&lt;&gt;NOR",G22:G22)</f>
        <v>0</v>
      </c>
      <c r="H21" s="165"/>
      <c r="I21" s="165">
        <f>SUM(I22:I22)</f>
        <v>0</v>
      </c>
      <c r="J21" s="165"/>
      <c r="K21" s="165">
        <f>SUM(K22:K22)</f>
        <v>0</v>
      </c>
      <c r="L21" s="165"/>
      <c r="M21" s="165">
        <f>SUM(M22:M22)</f>
        <v>0</v>
      </c>
      <c r="N21" s="164"/>
      <c r="O21" s="164">
        <f>SUM(O22:O22)</f>
        <v>0</v>
      </c>
      <c r="P21" s="164"/>
      <c r="Q21" s="164">
        <f>SUM(Q22:Q22)</f>
        <v>0</v>
      </c>
      <c r="R21" s="165"/>
      <c r="S21" s="165"/>
      <c r="T21" s="165"/>
      <c r="U21" s="165"/>
      <c r="V21" s="165">
        <f>SUM(V22:V22)</f>
        <v>0</v>
      </c>
      <c r="W21" s="165"/>
      <c r="X21" s="165"/>
      <c r="Y21" s="166"/>
      <c r="AG21" t="s">
        <v>98</v>
      </c>
    </row>
    <row r="22" spans="1:60" outlineLevel="1" x14ac:dyDescent="0.2">
      <c r="A22" s="175">
        <v>9</v>
      </c>
      <c r="B22" s="176" t="s">
        <v>128</v>
      </c>
      <c r="C22" s="184" t="s">
        <v>129</v>
      </c>
      <c r="D22" s="177" t="s">
        <v>130</v>
      </c>
      <c r="E22" s="178">
        <v>1</v>
      </c>
      <c r="F22" s="179"/>
      <c r="G22" s="180">
        <f>ROUND(E22*F22,2)</f>
        <v>0</v>
      </c>
      <c r="H22" s="179"/>
      <c r="I22" s="180">
        <f>ROUND(E22*H22,2)</f>
        <v>0</v>
      </c>
      <c r="J22" s="179"/>
      <c r="K22" s="180">
        <f>ROUND(E22*J22,2)</f>
        <v>0</v>
      </c>
      <c r="L22" s="180">
        <v>21</v>
      </c>
      <c r="M22" s="180">
        <f>G22*(1+L22/100)</f>
        <v>0</v>
      </c>
      <c r="N22" s="178">
        <v>0</v>
      </c>
      <c r="O22" s="178">
        <f>ROUND(E22*N22,2)</f>
        <v>0</v>
      </c>
      <c r="P22" s="178">
        <v>0</v>
      </c>
      <c r="Q22" s="178">
        <f>ROUND(E22*P22,2)</f>
        <v>0</v>
      </c>
      <c r="R22" s="180"/>
      <c r="S22" s="180" t="s">
        <v>131</v>
      </c>
      <c r="T22" s="180" t="s">
        <v>103</v>
      </c>
      <c r="U22" s="180">
        <v>0</v>
      </c>
      <c r="V22" s="180">
        <f>ROUND(E22*U22,2)</f>
        <v>0</v>
      </c>
      <c r="W22" s="180"/>
      <c r="X22" s="180" t="s">
        <v>104</v>
      </c>
      <c r="Y22" s="181" t="s">
        <v>105</v>
      </c>
      <c r="Z22" s="148"/>
      <c r="AA22" s="148"/>
      <c r="AB22" s="148"/>
      <c r="AC22" s="148"/>
      <c r="AD22" s="148"/>
      <c r="AE22" s="148"/>
      <c r="AF22" s="148"/>
      <c r="AG22" s="148" t="s">
        <v>106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x14ac:dyDescent="0.2">
      <c r="A23" s="161" t="s">
        <v>97</v>
      </c>
      <c r="B23" s="162" t="s">
        <v>62</v>
      </c>
      <c r="C23" s="183" t="s">
        <v>63</v>
      </c>
      <c r="D23" s="163"/>
      <c r="E23" s="164"/>
      <c r="F23" s="165"/>
      <c r="G23" s="165">
        <f>SUMIF(AG24:AG27,"&lt;&gt;NOR",G24:G27)</f>
        <v>0</v>
      </c>
      <c r="H23" s="165"/>
      <c r="I23" s="165">
        <f>SUM(I24:I27)</f>
        <v>0</v>
      </c>
      <c r="J23" s="165"/>
      <c r="K23" s="165">
        <f>SUM(K24:K27)</f>
        <v>0</v>
      </c>
      <c r="L23" s="165"/>
      <c r="M23" s="165">
        <f>SUM(M24:M27)</f>
        <v>0</v>
      </c>
      <c r="N23" s="164"/>
      <c r="O23" s="164">
        <f>SUM(O24:O27)</f>
        <v>0.04</v>
      </c>
      <c r="P23" s="164"/>
      <c r="Q23" s="164">
        <f>SUM(Q24:Q27)</f>
        <v>0</v>
      </c>
      <c r="R23" s="165"/>
      <c r="S23" s="165"/>
      <c r="T23" s="165"/>
      <c r="U23" s="165"/>
      <c r="V23" s="165">
        <f>SUM(V24:V27)</f>
        <v>2.9299999999999997</v>
      </c>
      <c r="W23" s="165"/>
      <c r="X23" s="165"/>
      <c r="Y23" s="166"/>
      <c r="AG23" t="s">
        <v>98</v>
      </c>
    </row>
    <row r="24" spans="1:60" ht="22.5" outlineLevel="1" x14ac:dyDescent="0.2">
      <c r="A24" s="175">
        <v>10</v>
      </c>
      <c r="B24" s="176" t="s">
        <v>132</v>
      </c>
      <c r="C24" s="184" t="s">
        <v>133</v>
      </c>
      <c r="D24" s="177" t="s">
        <v>101</v>
      </c>
      <c r="E24" s="178">
        <v>7.5</v>
      </c>
      <c r="F24" s="179"/>
      <c r="G24" s="180">
        <f>ROUND(E24*F24,2)</f>
        <v>0</v>
      </c>
      <c r="H24" s="179"/>
      <c r="I24" s="180">
        <f>ROUND(E24*H24,2)</f>
        <v>0</v>
      </c>
      <c r="J24" s="179"/>
      <c r="K24" s="180">
        <f>ROUND(E24*J24,2)</f>
        <v>0</v>
      </c>
      <c r="L24" s="180">
        <v>21</v>
      </c>
      <c r="M24" s="180">
        <f>G24*(1+L24/100)</f>
        <v>0</v>
      </c>
      <c r="N24" s="178">
        <v>3.2000000000000003E-4</v>
      </c>
      <c r="O24" s="178">
        <f>ROUND(E24*N24,2)</f>
        <v>0</v>
      </c>
      <c r="P24" s="178">
        <v>0</v>
      </c>
      <c r="Q24" s="178">
        <f>ROUND(E24*P24,2)</f>
        <v>0</v>
      </c>
      <c r="R24" s="180"/>
      <c r="S24" s="180" t="s">
        <v>102</v>
      </c>
      <c r="T24" s="180" t="s">
        <v>103</v>
      </c>
      <c r="U24" s="180">
        <v>0.23599999999999999</v>
      </c>
      <c r="V24" s="180">
        <f>ROUND(E24*U24,2)</f>
        <v>1.77</v>
      </c>
      <c r="W24" s="180"/>
      <c r="X24" s="180" t="s">
        <v>104</v>
      </c>
      <c r="Y24" s="181" t="s">
        <v>105</v>
      </c>
      <c r="Z24" s="148"/>
      <c r="AA24" s="148"/>
      <c r="AB24" s="148"/>
      <c r="AC24" s="148"/>
      <c r="AD24" s="148"/>
      <c r="AE24" s="148"/>
      <c r="AF24" s="148"/>
      <c r="AG24" s="148" t="s">
        <v>106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75">
        <v>11</v>
      </c>
      <c r="B25" s="176" t="s">
        <v>134</v>
      </c>
      <c r="C25" s="184" t="s">
        <v>135</v>
      </c>
      <c r="D25" s="177" t="s">
        <v>101</v>
      </c>
      <c r="E25" s="178">
        <v>7.5</v>
      </c>
      <c r="F25" s="179"/>
      <c r="G25" s="180">
        <f>ROUND(E25*F25,2)</f>
        <v>0</v>
      </c>
      <c r="H25" s="179"/>
      <c r="I25" s="180">
        <f>ROUND(E25*H25,2)</f>
        <v>0</v>
      </c>
      <c r="J25" s="179"/>
      <c r="K25" s="180">
        <f>ROUND(E25*J25,2)</f>
        <v>0</v>
      </c>
      <c r="L25" s="180">
        <v>21</v>
      </c>
      <c r="M25" s="180">
        <f>G25*(1+L25/100)</f>
        <v>0</v>
      </c>
      <c r="N25" s="178">
        <v>0</v>
      </c>
      <c r="O25" s="178">
        <f>ROUND(E25*N25,2)</f>
        <v>0</v>
      </c>
      <c r="P25" s="178">
        <v>0</v>
      </c>
      <c r="Q25" s="178">
        <f>ROUND(E25*P25,2)</f>
        <v>0</v>
      </c>
      <c r="R25" s="180"/>
      <c r="S25" s="180" t="s">
        <v>102</v>
      </c>
      <c r="T25" s="180" t="s">
        <v>103</v>
      </c>
      <c r="U25" s="180">
        <v>0.154</v>
      </c>
      <c r="V25" s="180">
        <f>ROUND(E25*U25,2)</f>
        <v>1.1599999999999999</v>
      </c>
      <c r="W25" s="180"/>
      <c r="X25" s="180" t="s">
        <v>104</v>
      </c>
      <c r="Y25" s="181" t="s">
        <v>105</v>
      </c>
      <c r="Z25" s="148"/>
      <c r="AA25" s="148"/>
      <c r="AB25" s="148"/>
      <c r="AC25" s="148"/>
      <c r="AD25" s="148"/>
      <c r="AE25" s="148"/>
      <c r="AF25" s="148"/>
      <c r="AG25" s="148" t="s">
        <v>106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68">
        <v>12</v>
      </c>
      <c r="B26" s="169" t="s">
        <v>136</v>
      </c>
      <c r="C26" s="185" t="s">
        <v>137</v>
      </c>
      <c r="D26" s="170" t="s">
        <v>109</v>
      </c>
      <c r="E26" s="171">
        <v>2</v>
      </c>
      <c r="F26" s="172"/>
      <c r="G26" s="173">
        <f>ROUND(E26*F26,2)</f>
        <v>0</v>
      </c>
      <c r="H26" s="172"/>
      <c r="I26" s="173">
        <f>ROUND(E26*H26,2)</f>
        <v>0</v>
      </c>
      <c r="J26" s="172"/>
      <c r="K26" s="173">
        <f>ROUND(E26*J26,2)</f>
        <v>0</v>
      </c>
      <c r="L26" s="173">
        <v>21</v>
      </c>
      <c r="M26" s="173">
        <f>G26*(1+L26/100)</f>
        <v>0</v>
      </c>
      <c r="N26" s="171">
        <v>1.9199999999999998E-2</v>
      </c>
      <c r="O26" s="171">
        <f>ROUND(E26*N26,2)</f>
        <v>0.04</v>
      </c>
      <c r="P26" s="171">
        <v>0</v>
      </c>
      <c r="Q26" s="171">
        <f>ROUND(E26*P26,2)</f>
        <v>0</v>
      </c>
      <c r="R26" s="173" t="s">
        <v>138</v>
      </c>
      <c r="S26" s="173" t="s">
        <v>139</v>
      </c>
      <c r="T26" s="173" t="s">
        <v>103</v>
      </c>
      <c r="U26" s="173">
        <v>0</v>
      </c>
      <c r="V26" s="173">
        <f>ROUND(E26*U26,2)</f>
        <v>0</v>
      </c>
      <c r="W26" s="173"/>
      <c r="X26" s="173" t="s">
        <v>140</v>
      </c>
      <c r="Y26" s="174" t="s">
        <v>105</v>
      </c>
      <c r="Z26" s="148"/>
      <c r="AA26" s="148"/>
      <c r="AB26" s="148"/>
      <c r="AC26" s="148"/>
      <c r="AD26" s="148"/>
      <c r="AE26" s="148"/>
      <c r="AF26" s="148"/>
      <c r="AG26" s="148" t="s">
        <v>141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22.5" outlineLevel="1" x14ac:dyDescent="0.2">
      <c r="A27" s="155">
        <v>13</v>
      </c>
      <c r="B27" s="156" t="s">
        <v>142</v>
      </c>
      <c r="C27" s="186" t="s">
        <v>143</v>
      </c>
      <c r="D27" s="157" t="s">
        <v>0</v>
      </c>
      <c r="E27" s="182"/>
      <c r="F27" s="160"/>
      <c r="G27" s="159">
        <f>ROUND(E27*F27,2)</f>
        <v>0</v>
      </c>
      <c r="H27" s="160"/>
      <c r="I27" s="159">
        <f>ROUND(E27*H27,2)</f>
        <v>0</v>
      </c>
      <c r="J27" s="160"/>
      <c r="K27" s="159">
        <f>ROUND(E27*J27,2)</f>
        <v>0</v>
      </c>
      <c r="L27" s="159">
        <v>21</v>
      </c>
      <c r="M27" s="159">
        <f>G27*(1+L27/100)</f>
        <v>0</v>
      </c>
      <c r="N27" s="158">
        <v>0</v>
      </c>
      <c r="O27" s="158">
        <f>ROUND(E27*N27,2)</f>
        <v>0</v>
      </c>
      <c r="P27" s="158">
        <v>0</v>
      </c>
      <c r="Q27" s="158">
        <f>ROUND(E27*P27,2)</f>
        <v>0</v>
      </c>
      <c r="R27" s="159"/>
      <c r="S27" s="159" t="s">
        <v>102</v>
      </c>
      <c r="T27" s="159" t="s">
        <v>102</v>
      </c>
      <c r="U27" s="159">
        <v>0</v>
      </c>
      <c r="V27" s="159">
        <f>ROUND(E27*U27,2)</f>
        <v>0</v>
      </c>
      <c r="W27" s="159"/>
      <c r="X27" s="159" t="s">
        <v>126</v>
      </c>
      <c r="Y27" s="159" t="s">
        <v>105</v>
      </c>
      <c r="Z27" s="148"/>
      <c r="AA27" s="148"/>
      <c r="AB27" s="148"/>
      <c r="AC27" s="148"/>
      <c r="AD27" s="148"/>
      <c r="AE27" s="148"/>
      <c r="AF27" s="148"/>
      <c r="AG27" s="148" t="s">
        <v>127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x14ac:dyDescent="0.2">
      <c r="A28" s="161" t="s">
        <v>97</v>
      </c>
      <c r="B28" s="162" t="s">
        <v>64</v>
      </c>
      <c r="C28" s="183" t="s">
        <v>65</v>
      </c>
      <c r="D28" s="163"/>
      <c r="E28" s="164"/>
      <c r="F28" s="165"/>
      <c r="G28" s="165">
        <f>SUMIF(AG29:AG29,"&lt;&gt;NOR",G29:G29)</f>
        <v>0</v>
      </c>
      <c r="H28" s="165"/>
      <c r="I28" s="165">
        <f>SUM(I29:I29)</f>
        <v>0</v>
      </c>
      <c r="J28" s="165"/>
      <c r="K28" s="165">
        <f>SUM(K29:K29)</f>
        <v>0</v>
      </c>
      <c r="L28" s="165"/>
      <c r="M28" s="165">
        <f>SUM(M29:M29)</f>
        <v>0</v>
      </c>
      <c r="N28" s="164"/>
      <c r="O28" s="164">
        <f>SUM(O29:O29)</f>
        <v>0.01</v>
      </c>
      <c r="P28" s="164"/>
      <c r="Q28" s="164">
        <f>SUM(Q29:Q29)</f>
        <v>0</v>
      </c>
      <c r="R28" s="165"/>
      <c r="S28" s="165"/>
      <c r="T28" s="165"/>
      <c r="U28" s="165"/>
      <c r="V28" s="165">
        <f>SUM(V29:V29)</f>
        <v>3.06</v>
      </c>
      <c r="W28" s="165"/>
      <c r="X28" s="165"/>
      <c r="Y28" s="166"/>
      <c r="AG28" t="s">
        <v>98</v>
      </c>
    </row>
    <row r="29" spans="1:60" outlineLevel="1" x14ac:dyDescent="0.2">
      <c r="A29" s="175">
        <v>14</v>
      </c>
      <c r="B29" s="176" t="s">
        <v>144</v>
      </c>
      <c r="C29" s="184" t="s">
        <v>145</v>
      </c>
      <c r="D29" s="177" t="s">
        <v>109</v>
      </c>
      <c r="E29" s="178">
        <v>30</v>
      </c>
      <c r="F29" s="179"/>
      <c r="G29" s="180">
        <f>ROUND(E29*F29,2)</f>
        <v>0</v>
      </c>
      <c r="H29" s="179"/>
      <c r="I29" s="180">
        <f>ROUND(E29*H29,2)</f>
        <v>0</v>
      </c>
      <c r="J29" s="179"/>
      <c r="K29" s="180">
        <f>ROUND(E29*J29,2)</f>
        <v>0</v>
      </c>
      <c r="L29" s="180">
        <v>21</v>
      </c>
      <c r="M29" s="180">
        <f>G29*(1+L29/100)</f>
        <v>0</v>
      </c>
      <c r="N29" s="178">
        <v>4.2000000000000002E-4</v>
      </c>
      <c r="O29" s="178">
        <f>ROUND(E29*N29,2)</f>
        <v>0.01</v>
      </c>
      <c r="P29" s="178">
        <v>0</v>
      </c>
      <c r="Q29" s="178">
        <f>ROUND(E29*P29,2)</f>
        <v>0</v>
      </c>
      <c r="R29" s="180"/>
      <c r="S29" s="180" t="s">
        <v>102</v>
      </c>
      <c r="T29" s="180" t="s">
        <v>102</v>
      </c>
      <c r="U29" s="180">
        <v>0.10191</v>
      </c>
      <c r="V29" s="180">
        <f>ROUND(E29*U29,2)</f>
        <v>3.06</v>
      </c>
      <c r="W29" s="180"/>
      <c r="X29" s="180" t="s">
        <v>104</v>
      </c>
      <c r="Y29" s="181" t="s">
        <v>105</v>
      </c>
      <c r="Z29" s="148"/>
      <c r="AA29" s="148"/>
      <c r="AB29" s="148"/>
      <c r="AC29" s="148"/>
      <c r="AD29" s="148"/>
      <c r="AE29" s="148"/>
      <c r="AF29" s="148"/>
      <c r="AG29" s="148" t="s">
        <v>106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x14ac:dyDescent="0.2">
      <c r="A30" s="161" t="s">
        <v>97</v>
      </c>
      <c r="B30" s="162" t="s">
        <v>66</v>
      </c>
      <c r="C30" s="183" t="s">
        <v>67</v>
      </c>
      <c r="D30" s="163"/>
      <c r="E30" s="164"/>
      <c r="F30" s="165"/>
      <c r="G30" s="165">
        <f>SUMIF(AG31:AG37,"&lt;&gt;NOR",G31:G37)</f>
        <v>0</v>
      </c>
      <c r="H30" s="165"/>
      <c r="I30" s="165">
        <f>SUM(I31:I37)</f>
        <v>0</v>
      </c>
      <c r="J30" s="165"/>
      <c r="K30" s="165">
        <f>SUM(K31:K37)</f>
        <v>0</v>
      </c>
      <c r="L30" s="165"/>
      <c r="M30" s="165">
        <f>SUM(M31:M37)</f>
        <v>0</v>
      </c>
      <c r="N30" s="164"/>
      <c r="O30" s="164">
        <f>SUM(O31:O37)</f>
        <v>0</v>
      </c>
      <c r="P30" s="164"/>
      <c r="Q30" s="164">
        <f>SUM(Q31:Q37)</f>
        <v>0</v>
      </c>
      <c r="R30" s="165"/>
      <c r="S30" s="165"/>
      <c r="T30" s="165"/>
      <c r="U30" s="165"/>
      <c r="V30" s="165">
        <f>SUM(V31:V37)</f>
        <v>7.1800000000000006</v>
      </c>
      <c r="W30" s="165"/>
      <c r="X30" s="165"/>
      <c r="Y30" s="166"/>
      <c r="AG30" t="s">
        <v>98</v>
      </c>
    </row>
    <row r="31" spans="1:60" outlineLevel="1" x14ac:dyDescent="0.2">
      <c r="A31" s="175">
        <v>15</v>
      </c>
      <c r="B31" s="176" t="s">
        <v>146</v>
      </c>
      <c r="C31" s="184" t="s">
        <v>147</v>
      </c>
      <c r="D31" s="177" t="s">
        <v>125</v>
      </c>
      <c r="E31" s="178">
        <v>0.78075000000000006</v>
      </c>
      <c r="F31" s="179"/>
      <c r="G31" s="180">
        <f t="shared" ref="G31:G37" si="0">ROUND(E31*F31,2)</f>
        <v>0</v>
      </c>
      <c r="H31" s="179"/>
      <c r="I31" s="180">
        <f t="shared" ref="I31:I37" si="1">ROUND(E31*H31,2)</f>
        <v>0</v>
      </c>
      <c r="J31" s="179"/>
      <c r="K31" s="180">
        <f t="shared" ref="K31:K37" si="2">ROUND(E31*J31,2)</f>
        <v>0</v>
      </c>
      <c r="L31" s="180">
        <v>21</v>
      </c>
      <c r="M31" s="180">
        <f t="shared" ref="M31:M37" si="3">G31*(1+L31/100)</f>
        <v>0</v>
      </c>
      <c r="N31" s="178">
        <v>0</v>
      </c>
      <c r="O31" s="178">
        <f t="shared" ref="O31:O37" si="4">ROUND(E31*N31,2)</f>
        <v>0</v>
      </c>
      <c r="P31" s="178">
        <v>0</v>
      </c>
      <c r="Q31" s="178">
        <f t="shared" ref="Q31:Q37" si="5">ROUND(E31*P31,2)</f>
        <v>0</v>
      </c>
      <c r="R31" s="180"/>
      <c r="S31" s="180" t="s">
        <v>102</v>
      </c>
      <c r="T31" s="180" t="s">
        <v>103</v>
      </c>
      <c r="U31" s="180">
        <v>0.27700000000000002</v>
      </c>
      <c r="V31" s="180">
        <f t="shared" ref="V31:V37" si="6">ROUND(E31*U31,2)</f>
        <v>0.22</v>
      </c>
      <c r="W31" s="180"/>
      <c r="X31" s="180" t="s">
        <v>148</v>
      </c>
      <c r="Y31" s="181" t="s">
        <v>105</v>
      </c>
      <c r="Z31" s="148"/>
      <c r="AA31" s="148"/>
      <c r="AB31" s="148"/>
      <c r="AC31" s="148"/>
      <c r="AD31" s="148"/>
      <c r="AE31" s="148"/>
      <c r="AF31" s="148"/>
      <c r="AG31" s="148" t="s">
        <v>149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1" x14ac:dyDescent="0.2">
      <c r="A32" s="175">
        <v>16</v>
      </c>
      <c r="B32" s="176" t="s">
        <v>150</v>
      </c>
      <c r="C32" s="184" t="s">
        <v>151</v>
      </c>
      <c r="D32" s="177" t="s">
        <v>125</v>
      </c>
      <c r="E32" s="178">
        <v>0.78075000000000006</v>
      </c>
      <c r="F32" s="179"/>
      <c r="G32" s="180">
        <f t="shared" si="0"/>
        <v>0</v>
      </c>
      <c r="H32" s="179"/>
      <c r="I32" s="180">
        <f t="shared" si="1"/>
        <v>0</v>
      </c>
      <c r="J32" s="179"/>
      <c r="K32" s="180">
        <f t="shared" si="2"/>
        <v>0</v>
      </c>
      <c r="L32" s="180">
        <v>21</v>
      </c>
      <c r="M32" s="180">
        <f t="shared" si="3"/>
        <v>0</v>
      </c>
      <c r="N32" s="178">
        <v>0</v>
      </c>
      <c r="O32" s="178">
        <f t="shared" si="4"/>
        <v>0</v>
      </c>
      <c r="P32" s="178">
        <v>0</v>
      </c>
      <c r="Q32" s="178">
        <f t="shared" si="5"/>
        <v>0</v>
      </c>
      <c r="R32" s="180"/>
      <c r="S32" s="180" t="s">
        <v>102</v>
      </c>
      <c r="T32" s="180" t="s">
        <v>102</v>
      </c>
      <c r="U32" s="180">
        <v>2.0670000000000002</v>
      </c>
      <c r="V32" s="180">
        <f t="shared" si="6"/>
        <v>1.61</v>
      </c>
      <c r="W32" s="180"/>
      <c r="X32" s="180" t="s">
        <v>148</v>
      </c>
      <c r="Y32" s="181" t="s">
        <v>105</v>
      </c>
      <c r="Z32" s="148"/>
      <c r="AA32" s="148"/>
      <c r="AB32" s="148"/>
      <c r="AC32" s="148"/>
      <c r="AD32" s="148"/>
      <c r="AE32" s="148"/>
      <c r="AF32" s="148"/>
      <c r="AG32" s="148" t="s">
        <v>149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5">
        <v>17</v>
      </c>
      <c r="B33" s="176" t="s">
        <v>152</v>
      </c>
      <c r="C33" s="184" t="s">
        <v>153</v>
      </c>
      <c r="D33" s="177" t="s">
        <v>125</v>
      </c>
      <c r="E33" s="178">
        <v>0.78075000000000006</v>
      </c>
      <c r="F33" s="179"/>
      <c r="G33" s="180">
        <f t="shared" si="0"/>
        <v>0</v>
      </c>
      <c r="H33" s="179"/>
      <c r="I33" s="180">
        <f t="shared" si="1"/>
        <v>0</v>
      </c>
      <c r="J33" s="179"/>
      <c r="K33" s="180">
        <f t="shared" si="2"/>
        <v>0</v>
      </c>
      <c r="L33" s="180">
        <v>21</v>
      </c>
      <c r="M33" s="180">
        <f t="shared" si="3"/>
        <v>0</v>
      </c>
      <c r="N33" s="178">
        <v>0</v>
      </c>
      <c r="O33" s="178">
        <f t="shared" si="4"/>
        <v>0</v>
      </c>
      <c r="P33" s="178">
        <v>0</v>
      </c>
      <c r="Q33" s="178">
        <f t="shared" si="5"/>
        <v>0</v>
      </c>
      <c r="R33" s="180"/>
      <c r="S33" s="180" t="s">
        <v>102</v>
      </c>
      <c r="T33" s="180" t="s">
        <v>103</v>
      </c>
      <c r="U33" s="180">
        <v>3.92</v>
      </c>
      <c r="V33" s="180">
        <f t="shared" si="6"/>
        <v>3.06</v>
      </c>
      <c r="W33" s="180"/>
      <c r="X33" s="180" t="s">
        <v>148</v>
      </c>
      <c r="Y33" s="181" t="s">
        <v>105</v>
      </c>
      <c r="Z33" s="148"/>
      <c r="AA33" s="148"/>
      <c r="AB33" s="148"/>
      <c r="AC33" s="148"/>
      <c r="AD33" s="148"/>
      <c r="AE33" s="148"/>
      <c r="AF33" s="148"/>
      <c r="AG33" s="148" t="s">
        <v>149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5">
        <v>18</v>
      </c>
      <c r="B34" s="176" t="s">
        <v>154</v>
      </c>
      <c r="C34" s="184" t="s">
        <v>155</v>
      </c>
      <c r="D34" s="177" t="s">
        <v>125</v>
      </c>
      <c r="E34" s="178">
        <v>9.3689999999999998</v>
      </c>
      <c r="F34" s="179"/>
      <c r="G34" s="180">
        <f t="shared" si="0"/>
        <v>0</v>
      </c>
      <c r="H34" s="179"/>
      <c r="I34" s="180">
        <f t="shared" si="1"/>
        <v>0</v>
      </c>
      <c r="J34" s="179"/>
      <c r="K34" s="180">
        <f t="shared" si="2"/>
        <v>0</v>
      </c>
      <c r="L34" s="180">
        <v>21</v>
      </c>
      <c r="M34" s="180">
        <f t="shared" si="3"/>
        <v>0</v>
      </c>
      <c r="N34" s="178">
        <v>0</v>
      </c>
      <c r="O34" s="178">
        <f t="shared" si="4"/>
        <v>0</v>
      </c>
      <c r="P34" s="178">
        <v>0</v>
      </c>
      <c r="Q34" s="178">
        <f t="shared" si="5"/>
        <v>0</v>
      </c>
      <c r="R34" s="180"/>
      <c r="S34" s="180" t="s">
        <v>102</v>
      </c>
      <c r="T34" s="180" t="s">
        <v>103</v>
      </c>
      <c r="U34" s="180">
        <v>0</v>
      </c>
      <c r="V34" s="180">
        <f t="shared" si="6"/>
        <v>0</v>
      </c>
      <c r="W34" s="180"/>
      <c r="X34" s="180" t="s">
        <v>148</v>
      </c>
      <c r="Y34" s="181" t="s">
        <v>105</v>
      </c>
      <c r="Z34" s="148"/>
      <c r="AA34" s="148"/>
      <c r="AB34" s="148"/>
      <c r="AC34" s="148"/>
      <c r="AD34" s="148"/>
      <c r="AE34" s="148"/>
      <c r="AF34" s="148"/>
      <c r="AG34" s="148" t="s">
        <v>149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75">
        <v>19</v>
      </c>
      <c r="B35" s="176" t="s">
        <v>156</v>
      </c>
      <c r="C35" s="184" t="s">
        <v>157</v>
      </c>
      <c r="D35" s="177" t="s">
        <v>125</v>
      </c>
      <c r="E35" s="178">
        <v>0.78075000000000006</v>
      </c>
      <c r="F35" s="179"/>
      <c r="G35" s="180">
        <f t="shared" si="0"/>
        <v>0</v>
      </c>
      <c r="H35" s="179"/>
      <c r="I35" s="180">
        <f t="shared" si="1"/>
        <v>0</v>
      </c>
      <c r="J35" s="179"/>
      <c r="K35" s="180">
        <f t="shared" si="2"/>
        <v>0</v>
      </c>
      <c r="L35" s="180">
        <v>21</v>
      </c>
      <c r="M35" s="180">
        <f t="shared" si="3"/>
        <v>0</v>
      </c>
      <c r="N35" s="178">
        <v>0</v>
      </c>
      <c r="O35" s="178">
        <f t="shared" si="4"/>
        <v>0</v>
      </c>
      <c r="P35" s="178">
        <v>0</v>
      </c>
      <c r="Q35" s="178">
        <f t="shared" si="5"/>
        <v>0</v>
      </c>
      <c r="R35" s="180"/>
      <c r="S35" s="180" t="s">
        <v>102</v>
      </c>
      <c r="T35" s="180" t="s">
        <v>103</v>
      </c>
      <c r="U35" s="180">
        <v>1.8839999999999999</v>
      </c>
      <c r="V35" s="180">
        <f t="shared" si="6"/>
        <v>1.47</v>
      </c>
      <c r="W35" s="180"/>
      <c r="X35" s="180" t="s">
        <v>148</v>
      </c>
      <c r="Y35" s="181" t="s">
        <v>105</v>
      </c>
      <c r="Z35" s="148"/>
      <c r="AA35" s="148"/>
      <c r="AB35" s="148"/>
      <c r="AC35" s="148"/>
      <c r="AD35" s="148"/>
      <c r="AE35" s="148"/>
      <c r="AF35" s="148"/>
      <c r="AG35" s="148" t="s">
        <v>149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75">
        <v>20</v>
      </c>
      <c r="B36" s="176" t="s">
        <v>158</v>
      </c>
      <c r="C36" s="184" t="s">
        <v>159</v>
      </c>
      <c r="D36" s="177" t="s">
        <v>125</v>
      </c>
      <c r="E36" s="178">
        <v>3.9037500000000001</v>
      </c>
      <c r="F36" s="179"/>
      <c r="G36" s="180">
        <f t="shared" si="0"/>
        <v>0</v>
      </c>
      <c r="H36" s="179"/>
      <c r="I36" s="180">
        <f t="shared" si="1"/>
        <v>0</v>
      </c>
      <c r="J36" s="179"/>
      <c r="K36" s="180">
        <f t="shared" si="2"/>
        <v>0</v>
      </c>
      <c r="L36" s="180">
        <v>21</v>
      </c>
      <c r="M36" s="180">
        <f t="shared" si="3"/>
        <v>0</v>
      </c>
      <c r="N36" s="178">
        <v>0</v>
      </c>
      <c r="O36" s="178">
        <f t="shared" si="4"/>
        <v>0</v>
      </c>
      <c r="P36" s="178">
        <v>0</v>
      </c>
      <c r="Q36" s="178">
        <f t="shared" si="5"/>
        <v>0</v>
      </c>
      <c r="R36" s="180"/>
      <c r="S36" s="180" t="s">
        <v>102</v>
      </c>
      <c r="T36" s="180" t="s">
        <v>103</v>
      </c>
      <c r="U36" s="180">
        <v>0.21</v>
      </c>
      <c r="V36" s="180">
        <f t="shared" si="6"/>
        <v>0.82</v>
      </c>
      <c r="W36" s="180"/>
      <c r="X36" s="180" t="s">
        <v>148</v>
      </c>
      <c r="Y36" s="181" t="s">
        <v>105</v>
      </c>
      <c r="Z36" s="148"/>
      <c r="AA36" s="148"/>
      <c r="AB36" s="148"/>
      <c r="AC36" s="148"/>
      <c r="AD36" s="148"/>
      <c r="AE36" s="148"/>
      <c r="AF36" s="148"/>
      <c r="AG36" s="148" t="s">
        <v>149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68">
        <v>21</v>
      </c>
      <c r="B37" s="169" t="s">
        <v>160</v>
      </c>
      <c r="C37" s="185" t="s">
        <v>161</v>
      </c>
      <c r="D37" s="170" t="s">
        <v>125</v>
      </c>
      <c r="E37" s="171">
        <v>0.78075000000000006</v>
      </c>
      <c r="F37" s="172"/>
      <c r="G37" s="173">
        <f t="shared" si="0"/>
        <v>0</v>
      </c>
      <c r="H37" s="172"/>
      <c r="I37" s="173">
        <f t="shared" si="1"/>
        <v>0</v>
      </c>
      <c r="J37" s="172"/>
      <c r="K37" s="173">
        <f t="shared" si="2"/>
        <v>0</v>
      </c>
      <c r="L37" s="173">
        <v>21</v>
      </c>
      <c r="M37" s="173">
        <f t="shared" si="3"/>
        <v>0</v>
      </c>
      <c r="N37" s="171">
        <v>0</v>
      </c>
      <c r="O37" s="171">
        <f t="shared" si="4"/>
        <v>0</v>
      </c>
      <c r="P37" s="171">
        <v>0</v>
      </c>
      <c r="Q37" s="171">
        <f t="shared" si="5"/>
        <v>0</v>
      </c>
      <c r="R37" s="173"/>
      <c r="S37" s="173" t="s">
        <v>162</v>
      </c>
      <c r="T37" s="173" t="s">
        <v>103</v>
      </c>
      <c r="U37" s="173">
        <v>0</v>
      </c>
      <c r="V37" s="173">
        <f t="shared" si="6"/>
        <v>0</v>
      </c>
      <c r="W37" s="173"/>
      <c r="X37" s="173" t="s">
        <v>148</v>
      </c>
      <c r="Y37" s="174" t="s">
        <v>105</v>
      </c>
      <c r="Z37" s="148"/>
      <c r="AA37" s="148"/>
      <c r="AB37" s="148"/>
      <c r="AC37" s="148"/>
      <c r="AD37" s="148"/>
      <c r="AE37" s="148"/>
      <c r="AF37" s="148"/>
      <c r="AG37" s="148" t="s">
        <v>149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x14ac:dyDescent="0.2">
      <c r="A38" s="3"/>
      <c r="B38" s="4"/>
      <c r="C38" s="187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E38">
        <v>12</v>
      </c>
      <c r="AF38">
        <v>21</v>
      </c>
      <c r="AG38" t="s">
        <v>83</v>
      </c>
    </row>
    <row r="39" spans="1:60" x14ac:dyDescent="0.2">
      <c r="A39" s="151"/>
      <c r="B39" s="152" t="s">
        <v>31</v>
      </c>
      <c r="C39" s="188"/>
      <c r="D39" s="153"/>
      <c r="E39" s="154"/>
      <c r="F39" s="154"/>
      <c r="G39" s="167">
        <f>G8+G10+G12+G16+G19+G21+G23+G28+G30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E39">
        <f>SUMIF(L7:L37,AE38,G7:G37)</f>
        <v>0</v>
      </c>
      <c r="AF39">
        <f>SUMIF(L7:L37,AF38,G7:G37)</f>
        <v>0</v>
      </c>
      <c r="AG39" t="s">
        <v>163</v>
      </c>
    </row>
    <row r="40" spans="1:60" x14ac:dyDescent="0.2">
      <c r="A40" s="3"/>
      <c r="B40" s="4"/>
      <c r="C40" s="18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3"/>
      <c r="B41" s="4"/>
      <c r="C41" s="187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53" t="s">
        <v>164</v>
      </c>
      <c r="B42" s="253"/>
      <c r="C42" s="254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55"/>
      <c r="B43" s="256"/>
      <c r="C43" s="257"/>
      <c r="D43" s="256"/>
      <c r="E43" s="256"/>
      <c r="F43" s="256"/>
      <c r="G43" s="25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G43" t="s">
        <v>165</v>
      </c>
    </row>
    <row r="44" spans="1:60" x14ac:dyDescent="0.2">
      <c r="A44" s="259"/>
      <c r="B44" s="260"/>
      <c r="C44" s="261"/>
      <c r="D44" s="260"/>
      <c r="E44" s="260"/>
      <c r="F44" s="260"/>
      <c r="G44" s="26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59"/>
      <c r="B45" s="260"/>
      <c r="C45" s="261"/>
      <c r="D45" s="260"/>
      <c r="E45" s="260"/>
      <c r="F45" s="260"/>
      <c r="G45" s="26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59"/>
      <c r="B46" s="260"/>
      <c r="C46" s="261"/>
      <c r="D46" s="260"/>
      <c r="E46" s="260"/>
      <c r="F46" s="260"/>
      <c r="G46" s="26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263"/>
      <c r="B47" s="264"/>
      <c r="C47" s="265"/>
      <c r="D47" s="264"/>
      <c r="E47" s="264"/>
      <c r="F47" s="264"/>
      <c r="G47" s="26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"/>
      <c r="B48" s="4"/>
      <c r="C48" s="187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3:33" x14ac:dyDescent="0.2">
      <c r="C49" s="189"/>
      <c r="D49" s="10"/>
      <c r="AG49" t="s">
        <v>166</v>
      </c>
    </row>
    <row r="50" spans="3:33" x14ac:dyDescent="0.2">
      <c r="D50" s="10"/>
    </row>
    <row r="51" spans="3:33" x14ac:dyDescent="0.2">
      <c r="D51" s="10"/>
    </row>
    <row r="52" spans="3:33" x14ac:dyDescent="0.2">
      <c r="D52" s="10"/>
    </row>
    <row r="53" spans="3:33" x14ac:dyDescent="0.2">
      <c r="D53" s="10"/>
    </row>
    <row r="54" spans="3:33" x14ac:dyDescent="0.2">
      <c r="D54" s="10"/>
    </row>
    <row r="55" spans="3:33" x14ac:dyDescent="0.2">
      <c r="D55" s="10"/>
    </row>
    <row r="56" spans="3:33" x14ac:dyDescent="0.2">
      <c r="D56" s="10"/>
    </row>
    <row r="57" spans="3:33" x14ac:dyDescent="0.2">
      <c r="D57" s="10"/>
    </row>
    <row r="58" spans="3:33" x14ac:dyDescent="0.2">
      <c r="D58" s="10"/>
    </row>
    <row r="59" spans="3:33" x14ac:dyDescent="0.2">
      <c r="D59" s="10"/>
    </row>
    <row r="60" spans="3:33" x14ac:dyDescent="0.2">
      <c r="D60" s="10"/>
    </row>
    <row r="61" spans="3:33" x14ac:dyDescent="0.2">
      <c r="D61" s="10"/>
    </row>
    <row r="62" spans="3:33" x14ac:dyDescent="0.2">
      <c r="D62" s="10"/>
    </row>
    <row r="63" spans="3:33" x14ac:dyDescent="0.2">
      <c r="D63" s="10"/>
    </row>
    <row r="64" spans="3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43:G47"/>
    <mergeCell ref="A1:G1"/>
    <mergeCell ref="C2:G2"/>
    <mergeCell ref="C3:G3"/>
    <mergeCell ref="C4:G4"/>
    <mergeCell ref="A42:C4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3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'3 1 Pol'!Názvy_tisku</vt:lpstr>
      <vt:lpstr>oadresa</vt:lpstr>
      <vt:lpstr>Stavba!Objednatel</vt:lpstr>
      <vt:lpstr>Stavba!Objekt</vt:lpstr>
      <vt:lpstr>'3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Horák</cp:lastModifiedBy>
  <cp:lastPrinted>2019-03-19T12:27:02Z</cp:lastPrinted>
  <dcterms:created xsi:type="dcterms:W3CDTF">2009-04-08T07:15:50Z</dcterms:created>
  <dcterms:modified xsi:type="dcterms:W3CDTF">2026-04-23T14:46:02Z</dcterms:modified>
</cp:coreProperties>
</file>